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90" activeTab="1"/>
  </bookViews>
  <sheets>
    <sheet name="104財報" sheetId="1" r:id="rId1"/>
    <sheet name="募款明細" sheetId="2" r:id="rId2"/>
  </sheets>
  <definedNames/>
  <calcPr fullCalcOnLoad="1"/>
</workbook>
</file>

<file path=xl/sharedStrings.xml><?xml version="1.0" encoding="utf-8"?>
<sst xmlns="http://schemas.openxmlformats.org/spreadsheetml/2006/main" count="211" uniqueCount="161">
  <si>
    <t>台北市立松山高級工農職業學校學生家長會</t>
  </si>
  <si>
    <t>大類</t>
  </si>
  <si>
    <t>子目</t>
  </si>
  <si>
    <t>收入</t>
  </si>
  <si>
    <t>會費收入</t>
  </si>
  <si>
    <t>利息收入</t>
  </si>
  <si>
    <t>收入合計</t>
  </si>
  <si>
    <t>社團</t>
  </si>
  <si>
    <t>教師鐘點</t>
  </si>
  <si>
    <t>贊助</t>
  </si>
  <si>
    <t>社團小計</t>
  </si>
  <si>
    <t>教育小計</t>
  </si>
  <si>
    <t>校慶</t>
  </si>
  <si>
    <t>畢典</t>
  </si>
  <si>
    <t>活動小計</t>
  </si>
  <si>
    <t>獎勵金</t>
  </si>
  <si>
    <t>技能</t>
  </si>
  <si>
    <t>科展</t>
  </si>
  <si>
    <t>乙級</t>
  </si>
  <si>
    <t>專題</t>
  </si>
  <si>
    <t>模擬考</t>
  </si>
  <si>
    <t>獎勵金小計</t>
  </si>
  <si>
    <t>交際費</t>
  </si>
  <si>
    <t>會務</t>
  </si>
  <si>
    <t>雜支</t>
  </si>
  <si>
    <t>會務小計</t>
  </si>
  <si>
    <t>預備金小計</t>
  </si>
  <si>
    <t>指定活動小計</t>
  </si>
  <si>
    <t>急難救助</t>
  </si>
  <si>
    <t>台北市立松山高級工農職業學校學生家長會</t>
  </si>
  <si>
    <t>金額</t>
  </si>
  <si>
    <t>實際支出</t>
  </si>
  <si>
    <t>實際收入</t>
  </si>
  <si>
    <t>預算</t>
  </si>
  <si>
    <t>支出/
預算
%比例</t>
  </si>
  <si>
    <t>捐款收入</t>
  </si>
  <si>
    <t>教育</t>
  </si>
  <si>
    <t>專業技能</t>
  </si>
  <si>
    <t>運動藝文</t>
  </si>
  <si>
    <t>模擬考</t>
  </si>
  <si>
    <t>大考</t>
  </si>
  <si>
    <t>活動</t>
  </si>
  <si>
    <t>敬師週</t>
  </si>
  <si>
    <t>贊助</t>
  </si>
  <si>
    <t>運動藝文</t>
  </si>
  <si>
    <t>英檢</t>
  </si>
  <si>
    <t>進步獎</t>
  </si>
  <si>
    <t>校務</t>
  </si>
  <si>
    <t>清潔費</t>
  </si>
  <si>
    <t>學校日</t>
  </si>
  <si>
    <t>校務小計</t>
  </si>
  <si>
    <t>會費</t>
  </si>
  <si>
    <t>設備</t>
  </si>
  <si>
    <t>預備金</t>
  </si>
  <si>
    <t>指定
 活動</t>
  </si>
  <si>
    <t>委員聯誼(尾牙)</t>
  </si>
  <si>
    <t>個人贊助</t>
  </si>
  <si>
    <t>親師新春聯歡(春晚)</t>
  </si>
  <si>
    <t>參訪科大</t>
  </si>
  <si>
    <t>畢業舞會補助</t>
  </si>
  <si>
    <t>畢業舞會其它</t>
  </si>
  <si>
    <t>畢業舞會虧損認列</t>
  </si>
  <si>
    <t>親師志工旅遊</t>
  </si>
  <si>
    <t>專案</t>
  </si>
  <si>
    <t>校慶專案</t>
  </si>
  <si>
    <t>102工科競賽伴手禮</t>
  </si>
  <si>
    <t>專案小計</t>
  </si>
  <si>
    <t>專款</t>
  </si>
  <si>
    <t>長期教育儲蓄專戶</t>
  </si>
  <si>
    <t>綜職專款</t>
  </si>
  <si>
    <t>專款小計</t>
  </si>
  <si>
    <t>學年度總計</t>
  </si>
  <si>
    <t>學年度結餘</t>
  </si>
  <si>
    <t>結帳截止日期：</t>
  </si>
  <si>
    <t>項目</t>
  </si>
  <si>
    <t>上期結轉</t>
  </si>
  <si>
    <t>支出</t>
  </si>
  <si>
    <t>本期結餘</t>
  </si>
  <si>
    <t>項目</t>
  </si>
  <si>
    <t>餘額</t>
  </si>
  <si>
    <t>會費.捐款等</t>
  </si>
  <si>
    <t>現金</t>
  </si>
  <si>
    <t>急難專款</t>
  </si>
  <si>
    <t>定存</t>
  </si>
  <si>
    <t>綜職專款</t>
  </si>
  <si>
    <t>畢業舞會專款</t>
  </si>
  <si>
    <t>儲蓄專戶代收</t>
  </si>
  <si>
    <t>活存</t>
  </si>
  <si>
    <t>小計</t>
  </si>
  <si>
    <t>本期總結餘</t>
  </si>
  <si>
    <t>會長：　　　　　　　　　執秘：　　　　　　　　　會計：　　　　　　　　　出納：</t>
  </si>
  <si>
    <t>急難救助</t>
  </si>
  <si>
    <t>關懷專款</t>
  </si>
  <si>
    <t>總計</t>
  </si>
  <si>
    <t>家長姓名</t>
  </si>
  <si>
    <t>金額</t>
  </si>
  <si>
    <t>班級</t>
  </si>
  <si>
    <t>汽一仁</t>
  </si>
  <si>
    <t>化二仁</t>
  </si>
  <si>
    <t>機三仁</t>
  </si>
  <si>
    <t>電一仁</t>
  </si>
  <si>
    <t>資二仁</t>
  </si>
  <si>
    <t>資一仁</t>
  </si>
  <si>
    <t>化一仁</t>
  </si>
  <si>
    <t>綜職二</t>
  </si>
  <si>
    <t>電二智</t>
  </si>
  <si>
    <t>電四忠</t>
  </si>
  <si>
    <t>化一智</t>
  </si>
  <si>
    <t>資三仁</t>
  </si>
  <si>
    <t>綜高204</t>
  </si>
  <si>
    <t>資三勇</t>
  </si>
  <si>
    <t>資一智</t>
  </si>
  <si>
    <t>加一智</t>
  </si>
  <si>
    <t>園二智</t>
  </si>
  <si>
    <t>化三仁</t>
  </si>
  <si>
    <t>汽一智</t>
  </si>
  <si>
    <t>加三仁</t>
  </si>
  <si>
    <t>園三仁</t>
  </si>
  <si>
    <t>綜高204</t>
  </si>
  <si>
    <t>綜高302</t>
  </si>
  <si>
    <t>綜高301</t>
  </si>
  <si>
    <t>綜高303</t>
  </si>
  <si>
    <t xml:space="preserve"> 化三仁</t>
  </si>
  <si>
    <t>機一仁</t>
  </si>
  <si>
    <t>綜高104</t>
  </si>
  <si>
    <t>機一智</t>
  </si>
  <si>
    <t>機二智</t>
  </si>
  <si>
    <t>園一仁</t>
  </si>
  <si>
    <t>園三智</t>
  </si>
  <si>
    <t>汽二智</t>
  </si>
  <si>
    <t>資二智</t>
  </si>
  <si>
    <t>機三忠</t>
  </si>
  <si>
    <t>綜職三</t>
  </si>
  <si>
    <t>子三忠</t>
  </si>
  <si>
    <t>綜高203</t>
  </si>
  <si>
    <t>電一智</t>
  </si>
  <si>
    <t>綜職一</t>
  </si>
  <si>
    <t>資一勇</t>
  </si>
  <si>
    <t>104學年度財務收支決算表</t>
  </si>
  <si>
    <t>104學年度</t>
  </si>
  <si>
    <t>103學年度</t>
  </si>
  <si>
    <t>104學年度財務結餘與銀行&amp;現金對照表</t>
  </si>
  <si>
    <t>餐費</t>
  </si>
  <si>
    <t>關懷專款</t>
  </si>
  <si>
    <t>105-01-08</t>
  </si>
  <si>
    <t>加二仁</t>
  </si>
  <si>
    <t>104學年度募款代收表</t>
  </si>
  <si>
    <t>12/7募款總金額</t>
  </si>
  <si>
    <t>收據編號</t>
  </si>
  <si>
    <t>12/8募款總金額</t>
  </si>
  <si>
    <t>12/9募款總金額</t>
  </si>
  <si>
    <t>12/10募款總金額</t>
  </si>
  <si>
    <t>12/11募款總金額</t>
  </si>
  <si>
    <t>12/17募款總金額</t>
  </si>
  <si>
    <t>12/18募款總金額</t>
  </si>
  <si>
    <t>12/21募款總金額</t>
  </si>
  <si>
    <t>1/5募款總金額</t>
  </si>
  <si>
    <t>一般收入</t>
  </si>
  <si>
    <t>關懷專款</t>
  </si>
  <si>
    <t>指定捐款</t>
  </si>
  <si>
    <t>總計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</si>
</sst>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_-;\-* #,##0_-;_-* &quot;-&quot;??_-;_-@_-"/>
    <numFmt numFmtId="178" formatCode="#,##0_ "/>
    <numFmt numFmtId="179" formatCode="000\-00\-00"/>
    <numFmt numFmtId="180" formatCode="m&quot;月&quot;d&quot;日&quot;"/>
    <numFmt numFmtId="181" formatCode="_-* #,##0.0_-;\-* #,##0.0_-;_-* &quot;-&quot;??_-;_-@_-"/>
  </numFmts>
  <fonts count="58">
    <font>
      <sz val="12"/>
      <name val="新細明體"/>
      <family val="1"/>
    </font>
    <font>
      <b/>
      <sz val="20"/>
      <name val="微軟正黑體"/>
      <family val="2"/>
    </font>
    <font>
      <sz val="9"/>
      <name val="新細明體"/>
      <family val="1"/>
    </font>
    <font>
      <sz val="16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2"/>
      <name val="華康中圓體(P)"/>
      <family val="1"/>
    </font>
    <font>
      <sz val="12"/>
      <color indexed="10"/>
      <name val="微軟正黑體"/>
      <family val="2"/>
    </font>
    <font>
      <sz val="12"/>
      <color indexed="8"/>
      <name val="微軟正黑體"/>
      <family val="2"/>
    </font>
    <font>
      <sz val="9"/>
      <name val="細明體"/>
      <family val="3"/>
    </font>
    <font>
      <sz val="20"/>
      <name val="微軟正黑體"/>
      <family val="2"/>
    </font>
    <font>
      <sz val="20"/>
      <name val="華康中圓體(P)"/>
      <family val="1"/>
    </font>
    <font>
      <b/>
      <sz val="24"/>
      <name val="微軟正黑體"/>
      <family val="2"/>
    </font>
    <font>
      <sz val="10"/>
      <color indexed="8"/>
      <name val="微軟正黑體"/>
      <family val="2"/>
    </font>
    <font>
      <sz val="12"/>
      <color indexed="55"/>
      <name val="微軟正黑體"/>
      <family val="2"/>
    </font>
    <font>
      <sz val="12"/>
      <color indexed="23"/>
      <name val="微軟正黑體"/>
      <family val="2"/>
    </font>
    <font>
      <sz val="12"/>
      <color indexed="20"/>
      <name val="微軟正黑體"/>
      <family val="2"/>
    </font>
    <font>
      <b/>
      <sz val="16"/>
      <name val="微軟正黑體"/>
      <family val="2"/>
    </font>
    <font>
      <b/>
      <sz val="12"/>
      <name val="華康中圓體(P)"/>
      <family val="1"/>
    </font>
    <font>
      <sz val="16"/>
      <name val="華康中圓體(P)"/>
      <family val="1"/>
    </font>
    <font>
      <sz val="12"/>
      <color indexed="20"/>
      <name val="華康中圓體(P)"/>
      <family val="1"/>
    </font>
    <font>
      <b/>
      <sz val="16"/>
      <name val="華康中圓體(P)"/>
      <family val="1"/>
    </font>
    <font>
      <b/>
      <sz val="20"/>
      <color indexed="20"/>
      <name val="華康中圓體(P)"/>
      <family val="1"/>
    </font>
    <font>
      <b/>
      <sz val="20"/>
      <name val="華康中圓體(P)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0" borderId="1" applyNumberFormat="0" applyFill="0" applyAlignment="0" applyProtection="0"/>
    <xf numFmtId="0" fontId="45" fillId="21" borderId="0" applyNumberFormat="0" applyBorder="0" applyAlignment="0" applyProtection="0"/>
    <xf numFmtId="9" fontId="0" fillId="0" borderId="0" applyFont="0" applyFill="0" applyBorder="0" applyAlignment="0" applyProtection="0"/>
    <xf numFmtId="0" fontId="4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0" fillId="23" borderId="4" applyNumberFormat="0" applyFont="0" applyAlignment="0" applyProtection="0"/>
    <xf numFmtId="0" fontId="48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22" borderId="8" applyNumberFormat="0" applyAlignment="0" applyProtection="0"/>
    <xf numFmtId="0" fontId="55" fillId="31" borderId="9" applyNumberFormat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</cellStyleXfs>
  <cellXfs count="180"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77" fontId="5" fillId="0" borderId="11" xfId="34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7" fontId="8" fillId="34" borderId="11" xfId="34" applyNumberFormat="1" applyFont="1" applyFill="1" applyBorder="1" applyAlignment="1">
      <alignment vertical="center"/>
    </xf>
    <xf numFmtId="43" fontId="8" fillId="0" borderId="12" xfId="33" applyFont="1" applyFill="1" applyBorder="1" applyAlignment="1">
      <alignment horizontal="center" vertical="center" wrapText="1"/>
    </xf>
    <xf numFmtId="43" fontId="8" fillId="0" borderId="11" xfId="33" applyFont="1" applyFill="1" applyBorder="1" applyAlignment="1">
      <alignment vertical="center" wrapText="1"/>
    </xf>
    <xf numFmtId="177" fontId="8" fillId="0" borderId="11" xfId="34" applyNumberFormat="1" applyFont="1" applyFill="1" applyBorder="1" applyAlignment="1">
      <alignment vertical="center" wrapText="1"/>
    </xf>
    <xf numFmtId="177" fontId="8" fillId="35" borderId="11" xfId="34" applyNumberFormat="1" applyFont="1" applyFill="1" applyBorder="1" applyAlignment="1">
      <alignment horizontal="center" vertical="center"/>
    </xf>
    <xf numFmtId="43" fontId="8" fillId="0" borderId="11" xfId="33" applyFont="1" applyFill="1" applyBorder="1" applyAlignment="1">
      <alignment horizontal="left" vertical="center" wrapText="1"/>
    </xf>
    <xf numFmtId="177" fontId="8" fillId="0" borderId="11" xfId="34" applyNumberFormat="1" applyFont="1" applyFill="1" applyBorder="1" applyAlignment="1">
      <alignment horizontal="left" vertical="center" wrapText="1"/>
    </xf>
    <xf numFmtId="176" fontId="5" fillId="35" borderId="11" xfId="34" applyNumberFormat="1" applyFont="1" applyFill="1" applyBorder="1" applyAlignment="1">
      <alignment vertical="center"/>
    </xf>
    <xf numFmtId="177" fontId="8" fillId="34" borderId="11" xfId="34" applyNumberFormat="1" applyFont="1" applyFill="1" applyBorder="1" applyAlignment="1">
      <alignment vertical="center" wrapText="1"/>
    </xf>
    <xf numFmtId="177" fontId="5" fillId="0" borderId="11" xfId="34" applyNumberFormat="1" applyFont="1" applyFill="1" applyBorder="1" applyAlignment="1">
      <alignment vertical="center" wrapText="1"/>
    </xf>
    <xf numFmtId="176" fontId="8" fillId="34" borderId="11" xfId="0" applyNumberFormat="1" applyFont="1" applyFill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8" fillId="35" borderId="11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7" fontId="8" fillId="0" borderId="11" xfId="33" applyNumberFormat="1" applyFont="1" applyFill="1" applyBorder="1" applyAlignment="1">
      <alignment vertical="center" wrapText="1"/>
    </xf>
    <xf numFmtId="178" fontId="5" fillId="0" borderId="11" xfId="0" applyNumberFormat="1" applyFont="1" applyBorder="1" applyAlignment="1">
      <alignment vertical="center"/>
    </xf>
    <xf numFmtId="176" fontId="5" fillId="34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176" fontId="5" fillId="35" borderId="11" xfId="0" applyNumberFormat="1" applyFont="1" applyFill="1" applyBorder="1" applyAlignment="1">
      <alignment vertical="center"/>
    </xf>
    <xf numFmtId="176" fontId="5" fillId="34" borderId="11" xfId="33" applyNumberFormat="1" applyFont="1" applyFill="1" applyBorder="1" applyAlignment="1">
      <alignment vertical="center"/>
    </xf>
    <xf numFmtId="176" fontId="5" fillId="0" borderId="11" xfId="33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vertical="center"/>
    </xf>
    <xf numFmtId="176" fontId="10" fillId="0" borderId="0" xfId="34" applyNumberFormat="1" applyFont="1" applyFill="1" applyBorder="1" applyAlignment="1">
      <alignment vertical="center"/>
    </xf>
    <xf numFmtId="9" fontId="13" fillId="36" borderId="13" xfId="33" applyNumberFormat="1" applyFont="1" applyFill="1" applyBorder="1" applyAlignment="1">
      <alignment horizontal="center" vertical="center" wrapText="1"/>
    </xf>
    <xf numFmtId="9" fontId="5" fillId="0" borderId="14" xfId="0" applyNumberFormat="1" applyFont="1" applyBorder="1" applyAlignment="1">
      <alignment vertical="center"/>
    </xf>
    <xf numFmtId="177" fontId="5" fillId="35" borderId="11" xfId="34" applyNumberFormat="1" applyFont="1" applyFill="1" applyBorder="1" applyAlignment="1">
      <alignment horizontal="center" vertical="center"/>
    </xf>
    <xf numFmtId="9" fontId="5" fillId="36" borderId="14" xfId="0" applyNumberFormat="1" applyFont="1" applyFill="1" applyBorder="1" applyAlignment="1">
      <alignment vertical="center"/>
    </xf>
    <xf numFmtId="9" fontId="5" fillId="0" borderId="14" xfId="0" applyNumberFormat="1" applyFont="1" applyBorder="1" applyAlignment="1">
      <alignment horizontal="left" vertical="center"/>
    </xf>
    <xf numFmtId="9" fontId="6" fillId="0" borderId="14" xfId="0" applyNumberFormat="1" applyFont="1" applyBorder="1" applyAlignment="1">
      <alignment horizontal="right" vertical="center"/>
    </xf>
    <xf numFmtId="9" fontId="5" fillId="0" borderId="14" xfId="0" applyNumberFormat="1" applyFont="1" applyFill="1" applyBorder="1" applyAlignment="1">
      <alignment vertical="center"/>
    </xf>
    <xf numFmtId="9" fontId="8" fillId="0" borderId="14" xfId="33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0" fontId="5" fillId="0" borderId="14" xfId="0" applyNumberFormat="1" applyFont="1" applyFill="1" applyBorder="1" applyAlignment="1">
      <alignment vertical="center"/>
    </xf>
    <xf numFmtId="9" fontId="5" fillId="0" borderId="14" xfId="0" applyNumberFormat="1" applyFont="1" applyFill="1" applyBorder="1" applyAlignment="1">
      <alignment vertical="center"/>
    </xf>
    <xf numFmtId="9" fontId="7" fillId="36" borderId="15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/>
    </xf>
    <xf numFmtId="9" fontId="7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5" fillId="37" borderId="10" xfId="0" applyFont="1" applyFill="1" applyBorder="1" applyAlignment="1">
      <alignment horizontal="center" vertical="center"/>
    </xf>
    <xf numFmtId="43" fontId="8" fillId="38" borderId="10" xfId="33" applyFont="1" applyFill="1" applyBorder="1" applyAlignment="1">
      <alignment horizontal="center" vertical="center"/>
    </xf>
    <xf numFmtId="9" fontId="5" fillId="38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5" fillId="0" borderId="11" xfId="34" applyNumberFormat="1" applyFont="1" applyFill="1" applyBorder="1" applyAlignment="1">
      <alignment vertical="center"/>
    </xf>
    <xf numFmtId="43" fontId="8" fillId="34" borderId="11" xfId="33" applyFont="1" applyFill="1" applyBorder="1" applyAlignment="1">
      <alignment horizontal="center" vertical="center"/>
    </xf>
    <xf numFmtId="176" fontId="8" fillId="34" borderId="14" xfId="33" applyNumberFormat="1" applyFont="1" applyFill="1" applyBorder="1" applyAlignment="1">
      <alignment horizontal="right" vertical="center"/>
    </xf>
    <xf numFmtId="176" fontId="8" fillId="0" borderId="11" xfId="34" applyNumberFormat="1" applyFont="1" applyFill="1" applyBorder="1" applyAlignment="1">
      <alignment horizontal="right" vertical="center"/>
    </xf>
    <xf numFmtId="176" fontId="5" fillId="0" borderId="11" xfId="34" applyNumberFormat="1" applyFont="1" applyFill="1" applyBorder="1" applyAlignment="1">
      <alignment horizontal="right" vertical="center"/>
    </xf>
    <xf numFmtId="0" fontId="5" fillId="34" borderId="11" xfId="0" applyFont="1" applyFill="1" applyBorder="1" applyAlignment="1">
      <alignment horizontal="center" vertical="center"/>
    </xf>
    <xf numFmtId="176" fontId="5" fillId="0" borderId="14" xfId="34" applyNumberFormat="1" applyFont="1" applyFill="1" applyBorder="1" applyAlignment="1">
      <alignment vertical="center"/>
    </xf>
    <xf numFmtId="176" fontId="5" fillId="0" borderId="11" xfId="34" applyNumberFormat="1" applyFont="1" applyBorder="1" applyAlignment="1">
      <alignment vertical="center"/>
    </xf>
    <xf numFmtId="43" fontId="7" fillId="34" borderId="11" xfId="33" applyFont="1" applyFill="1" applyBorder="1" applyAlignment="1">
      <alignment horizontal="center" vertical="center"/>
    </xf>
    <xf numFmtId="176" fontId="7" fillId="0" borderId="14" xfId="34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176" fontId="5" fillId="33" borderId="11" xfId="0" applyNumberFormat="1" applyFont="1" applyFill="1" applyBorder="1" applyAlignment="1">
      <alignment horizontal="right" vertical="center"/>
    </xf>
    <xf numFmtId="176" fontId="5" fillId="38" borderId="11" xfId="0" applyNumberFormat="1" applyFont="1" applyFill="1" applyBorder="1" applyAlignment="1">
      <alignment horizontal="right" vertical="center"/>
    </xf>
    <xf numFmtId="176" fontId="5" fillId="38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177" fontId="6" fillId="0" borderId="0" xfId="33" applyNumberFormat="1" applyFont="1" applyAlignment="1">
      <alignment vertical="center"/>
    </xf>
    <xf numFmtId="177" fontId="8" fillId="37" borderId="11" xfId="33" applyNumberFormat="1" applyFont="1" applyFill="1" applyBorder="1" applyAlignment="1">
      <alignment horizontal="right" vertical="center"/>
    </xf>
    <xf numFmtId="176" fontId="5" fillId="35" borderId="16" xfId="0" applyNumberFormat="1" applyFont="1" applyFill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176" fontId="8" fillId="0" borderId="16" xfId="33" applyNumberFormat="1" applyFont="1" applyFill="1" applyBorder="1" applyAlignment="1">
      <alignment vertical="center" wrapText="1"/>
    </xf>
    <xf numFmtId="176" fontId="8" fillId="0" borderId="16" xfId="33" applyNumberFormat="1" applyFont="1" applyFill="1" applyBorder="1" applyAlignment="1">
      <alignment vertical="center"/>
    </xf>
    <xf numFmtId="0" fontId="5" fillId="33" borderId="17" xfId="0" applyFont="1" applyFill="1" applyBorder="1" applyAlignment="1">
      <alignment horizontal="center" vertical="center"/>
    </xf>
    <xf numFmtId="177" fontId="7" fillId="36" borderId="18" xfId="0" applyNumberFormat="1" applyFont="1" applyFill="1" applyBorder="1" applyAlignment="1">
      <alignment vertical="center"/>
    </xf>
    <xf numFmtId="43" fontId="8" fillId="37" borderId="19" xfId="33" applyFont="1" applyFill="1" applyBorder="1" applyAlignment="1">
      <alignment horizontal="center" vertical="center"/>
    </xf>
    <xf numFmtId="43" fontId="8" fillId="37" borderId="17" xfId="33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177" fontId="5" fillId="0" borderId="11" xfId="33" applyNumberFormat="1" applyFont="1" applyFill="1" applyBorder="1" applyAlignment="1">
      <alignment vertical="center"/>
    </xf>
    <xf numFmtId="177" fontId="5" fillId="0" borderId="11" xfId="33" applyNumberFormat="1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35" borderId="11" xfId="33" applyNumberFormat="1" applyFont="1" applyFill="1" applyBorder="1" applyAlignment="1">
      <alignment vertical="center"/>
    </xf>
    <xf numFmtId="0" fontId="5" fillId="36" borderId="11" xfId="0" applyFont="1" applyFill="1" applyBorder="1" applyAlignment="1">
      <alignment horizontal="center" vertical="center"/>
    </xf>
    <xf numFmtId="177" fontId="8" fillId="36" borderId="11" xfId="34" applyNumberFormat="1" applyFont="1" applyFill="1" applyBorder="1" applyAlignment="1">
      <alignment horizontal="center" vertical="center"/>
    </xf>
    <xf numFmtId="177" fontId="5" fillId="36" borderId="11" xfId="34" applyNumberFormat="1" applyFont="1" applyFill="1" applyBorder="1" applyAlignment="1">
      <alignment horizontal="center" vertical="center"/>
    </xf>
    <xf numFmtId="177" fontId="14" fillId="0" borderId="11" xfId="34" applyNumberFormat="1" applyFont="1" applyFill="1" applyBorder="1" applyAlignment="1">
      <alignment vertical="center" wrapText="1"/>
    </xf>
    <xf numFmtId="177" fontId="7" fillId="0" borderId="11" xfId="34" applyNumberFormat="1" applyFont="1" applyFill="1" applyBorder="1" applyAlignment="1">
      <alignment vertical="center" wrapText="1"/>
    </xf>
    <xf numFmtId="177" fontId="15" fillId="0" borderId="11" xfId="34" applyNumberFormat="1" applyFont="1" applyFill="1" applyBorder="1" applyAlignment="1">
      <alignment vertical="center" wrapText="1"/>
    </xf>
    <xf numFmtId="177" fontId="8" fillId="0" borderId="11" xfId="34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177" fontId="5" fillId="0" borderId="16" xfId="33" applyNumberFormat="1" applyFont="1" applyBorder="1" applyAlignment="1">
      <alignment vertical="center"/>
    </xf>
    <xf numFmtId="176" fontId="16" fillId="0" borderId="11" xfId="0" applyNumberFormat="1" applyFont="1" applyFill="1" applyBorder="1" applyAlignment="1">
      <alignment vertical="center"/>
    </xf>
    <xf numFmtId="176" fontId="5" fillId="36" borderId="11" xfId="0" applyNumberFormat="1" applyFont="1" applyFill="1" applyBorder="1" applyAlignment="1">
      <alignment vertical="center"/>
    </xf>
    <xf numFmtId="176" fontId="5" fillId="0" borderId="11" xfId="33" applyNumberFormat="1" applyFont="1" applyFill="1" applyBorder="1" applyAlignment="1">
      <alignment vertical="center"/>
    </xf>
    <xf numFmtId="176" fontId="5" fillId="35" borderId="20" xfId="0" applyNumberFormat="1" applyFont="1" applyFill="1" applyBorder="1" applyAlignment="1">
      <alignment vertical="center"/>
    </xf>
    <xf numFmtId="176" fontId="5" fillId="35" borderId="21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177" fontId="5" fillId="0" borderId="22" xfId="33" applyNumberFormat="1" applyFont="1" applyBorder="1" applyAlignment="1">
      <alignment vertical="center"/>
    </xf>
    <xf numFmtId="176" fontId="5" fillId="36" borderId="23" xfId="0" applyNumberFormat="1" applyFont="1" applyFill="1" applyBorder="1" applyAlignment="1">
      <alignment vertical="center"/>
    </xf>
    <xf numFmtId="9" fontId="5" fillId="36" borderId="24" xfId="0" applyNumberFormat="1" applyFont="1" applyFill="1" applyBorder="1" applyAlignment="1">
      <alignment vertical="center"/>
    </xf>
    <xf numFmtId="0" fontId="19" fillId="39" borderId="0" xfId="0" applyFont="1" applyFill="1" applyAlignment="1">
      <alignment horizontal="right" vertical="center"/>
    </xf>
    <xf numFmtId="0" fontId="20" fillId="39" borderId="0" xfId="0" applyFont="1" applyFill="1" applyAlignment="1">
      <alignment horizontal="center" vertical="center"/>
    </xf>
    <xf numFmtId="0" fontId="6" fillId="39" borderId="0" xfId="0" applyFont="1" applyFill="1" applyAlignment="1">
      <alignment vertical="center"/>
    </xf>
    <xf numFmtId="177" fontId="11" fillId="0" borderId="25" xfId="33" applyNumberFormat="1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177" fontId="11" fillId="0" borderId="27" xfId="33" applyNumberFormat="1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177" fontId="23" fillId="0" borderId="29" xfId="33" applyNumberFormat="1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0" fontId="19" fillId="35" borderId="31" xfId="0" applyFont="1" applyFill="1" applyBorder="1" applyAlignment="1">
      <alignment horizontal="center" vertical="center"/>
    </xf>
    <xf numFmtId="177" fontId="19" fillId="35" borderId="31" xfId="33" applyNumberFormat="1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7" fontId="6" fillId="0" borderId="31" xfId="33" applyNumberFormat="1" applyFont="1" applyBorder="1" applyAlignment="1">
      <alignment vertical="center"/>
    </xf>
    <xf numFmtId="0" fontId="6" fillId="39" borderId="31" xfId="0" applyFont="1" applyFill="1" applyBorder="1" applyAlignment="1">
      <alignment horizontal="center" vertical="center"/>
    </xf>
    <xf numFmtId="0" fontId="18" fillId="0" borderId="31" xfId="0" applyFont="1" applyBorder="1" applyAlignment="1">
      <alignment horizontal="right" vertical="center"/>
    </xf>
    <xf numFmtId="0" fontId="6" fillId="0" borderId="31" xfId="0" applyFont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right" vertical="center"/>
    </xf>
    <xf numFmtId="0" fontId="21" fillId="35" borderId="31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176" fontId="10" fillId="0" borderId="0" xfId="34" applyNumberFormat="1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37" borderId="12" xfId="0" applyFont="1" applyFill="1" applyBorder="1" applyAlignment="1">
      <alignment horizontal="right" vertical="center"/>
    </xf>
    <xf numFmtId="0" fontId="5" fillId="37" borderId="11" xfId="0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 vertical="center"/>
    </xf>
    <xf numFmtId="43" fontId="8" fillId="0" borderId="12" xfId="33" applyFont="1" applyFill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49" fontId="8" fillId="0" borderId="16" xfId="33" applyNumberFormat="1" applyFont="1" applyFill="1" applyBorder="1" applyAlignment="1">
      <alignment horizontal="left" vertical="center" wrapText="1"/>
    </xf>
    <xf numFmtId="49" fontId="8" fillId="0" borderId="16" xfId="33" applyNumberFormat="1" applyFont="1" applyFill="1" applyBorder="1" applyAlignment="1">
      <alignment vertical="center" wrapText="1"/>
    </xf>
    <xf numFmtId="176" fontId="5" fillId="37" borderId="12" xfId="0" applyNumberFormat="1" applyFont="1" applyFill="1" applyBorder="1" applyAlignment="1">
      <alignment horizontal="right" vertical="center"/>
    </xf>
    <xf numFmtId="176" fontId="5" fillId="37" borderId="16" xfId="0" applyNumberFormat="1" applyFont="1" applyFill="1" applyBorder="1" applyAlignment="1">
      <alignment horizontal="right" vertical="center"/>
    </xf>
    <xf numFmtId="0" fontId="5" fillId="37" borderId="33" xfId="0" applyFont="1" applyFill="1" applyBorder="1" applyAlignment="1">
      <alignment horizontal="right" vertical="center"/>
    </xf>
    <xf numFmtId="0" fontId="5" fillId="37" borderId="20" xfId="0" applyFont="1" applyFill="1" applyBorder="1" applyAlignment="1">
      <alignment horizontal="right" vertical="center"/>
    </xf>
    <xf numFmtId="3" fontId="17" fillId="38" borderId="34" xfId="0" applyNumberFormat="1" applyFont="1" applyFill="1" applyBorder="1" applyAlignment="1">
      <alignment horizontal="center" vertical="center"/>
    </xf>
    <xf numFmtId="3" fontId="17" fillId="38" borderId="15" xfId="0" applyNumberFormat="1" applyFont="1" applyFill="1" applyBorder="1" applyAlignment="1">
      <alignment horizontal="center" vertical="center"/>
    </xf>
    <xf numFmtId="43" fontId="8" fillId="0" borderId="12" xfId="33" applyFont="1" applyFill="1" applyBorder="1" applyAlignment="1">
      <alignment horizontal="center" vertical="center"/>
    </xf>
    <xf numFmtId="43" fontId="8" fillId="0" borderId="11" xfId="33" applyFont="1" applyFill="1" applyBorder="1" applyAlignment="1">
      <alignment horizontal="center" vertical="center"/>
    </xf>
    <xf numFmtId="43" fontId="8" fillId="37" borderId="12" xfId="33" applyFont="1" applyFill="1" applyBorder="1" applyAlignment="1">
      <alignment horizontal="center" vertical="center"/>
    </xf>
    <xf numFmtId="43" fontId="8" fillId="37" borderId="11" xfId="33" applyFont="1" applyFill="1" applyBorder="1" applyAlignment="1">
      <alignment horizontal="center" vertical="center"/>
    </xf>
    <xf numFmtId="0" fontId="17" fillId="37" borderId="35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176" fontId="17" fillId="33" borderId="34" xfId="34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5" fillId="37" borderId="35" xfId="0" applyNumberFormat="1" applyFont="1" applyFill="1" applyBorder="1" applyAlignment="1">
      <alignment horizontal="right" vertical="center"/>
    </xf>
    <xf numFmtId="176" fontId="5" fillId="37" borderId="34" xfId="0" applyNumberFormat="1" applyFont="1" applyFill="1" applyBorder="1" applyAlignment="1">
      <alignment horizontal="right" vertical="center"/>
    </xf>
    <xf numFmtId="176" fontId="5" fillId="35" borderId="36" xfId="0" applyNumberFormat="1" applyFont="1" applyFill="1" applyBorder="1" applyAlignment="1">
      <alignment horizontal="center" vertical="center"/>
    </xf>
    <xf numFmtId="176" fontId="5" fillId="35" borderId="37" xfId="0" applyNumberFormat="1" applyFont="1" applyFill="1" applyBorder="1" applyAlignment="1">
      <alignment horizontal="center" vertical="center"/>
    </xf>
    <xf numFmtId="0" fontId="5" fillId="37" borderId="38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43" fontId="8" fillId="0" borderId="39" xfId="33" applyFont="1" applyFill="1" applyBorder="1" applyAlignment="1">
      <alignment horizontal="center" vertical="center"/>
    </xf>
    <xf numFmtId="43" fontId="8" fillId="0" borderId="40" xfId="33" applyFont="1" applyFill="1" applyBorder="1" applyAlignment="1">
      <alignment horizontal="center" vertical="center"/>
    </xf>
    <xf numFmtId="176" fontId="1" fillId="0" borderId="0" xfId="34" applyNumberFormat="1" applyFont="1" applyFill="1" applyBorder="1" applyAlignment="1">
      <alignment horizontal="center" vertical="center"/>
    </xf>
    <xf numFmtId="177" fontId="18" fillId="0" borderId="31" xfId="0" applyNumberFormat="1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77" fontId="22" fillId="35" borderId="31" xfId="0" applyNumberFormat="1" applyFont="1" applyFill="1" applyBorder="1" applyAlignment="1">
      <alignment horizontal="center" vertical="center"/>
    </xf>
    <xf numFmtId="0" fontId="22" fillId="35" borderId="31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zoomScalePageLayoutView="0" workbookViewId="0" topLeftCell="A1">
      <selection activeCell="A3" sqref="A3"/>
    </sheetView>
  </sheetViews>
  <sheetFormatPr defaultColWidth="9.00390625" defaultRowHeight="16.5"/>
  <cols>
    <col min="1" max="1" width="8.625" style="0" customWidth="1"/>
    <col min="2" max="2" width="20.625" style="0" customWidth="1"/>
    <col min="3" max="3" width="14.375" style="0" bestFit="1" customWidth="1"/>
    <col min="4" max="8" width="12.625" style="0" customWidth="1"/>
    <col min="9" max="9" width="6.625" style="0" customWidth="1"/>
    <col min="10" max="10" width="30.625" style="58" customWidth="1"/>
  </cols>
  <sheetData>
    <row r="1" spans="1:10" ht="30.75">
      <c r="A1" s="142" t="s">
        <v>29</v>
      </c>
      <c r="B1" s="142"/>
      <c r="C1" s="142"/>
      <c r="D1" s="142"/>
      <c r="E1" s="142"/>
      <c r="F1" s="142"/>
      <c r="G1" s="142"/>
      <c r="H1" s="142"/>
      <c r="I1" s="30"/>
      <c r="J1"/>
    </row>
    <row r="2" spans="1:10" ht="26.25">
      <c r="A2" s="143" t="s">
        <v>138</v>
      </c>
      <c r="B2" s="143"/>
      <c r="C2" s="143"/>
      <c r="D2" s="143"/>
      <c r="E2" s="143"/>
      <c r="F2" s="143"/>
      <c r="G2" s="143"/>
      <c r="H2" s="143"/>
      <c r="I2" s="31"/>
      <c r="J2"/>
    </row>
    <row r="3" spans="1:10" ht="17.25" thickBot="1">
      <c r="A3" s="1"/>
      <c r="B3" s="2"/>
      <c r="C3" s="144" t="s">
        <v>140</v>
      </c>
      <c r="D3" s="144"/>
      <c r="E3" s="144" t="s">
        <v>139</v>
      </c>
      <c r="F3" s="144"/>
      <c r="G3" s="148"/>
      <c r="H3" s="148"/>
      <c r="J3"/>
    </row>
    <row r="4" spans="1:10" ht="40.5">
      <c r="A4" s="95" t="s">
        <v>1</v>
      </c>
      <c r="B4" s="96" t="s">
        <v>2</v>
      </c>
      <c r="C4" s="93" t="s">
        <v>30</v>
      </c>
      <c r="D4" s="93" t="s">
        <v>31</v>
      </c>
      <c r="E4" s="90" t="s">
        <v>32</v>
      </c>
      <c r="F4" s="90" t="s">
        <v>31</v>
      </c>
      <c r="G4" s="97" t="s">
        <v>33</v>
      </c>
      <c r="H4" s="32" t="s">
        <v>34</v>
      </c>
      <c r="J4"/>
    </row>
    <row r="5" spans="1:10" ht="16.5">
      <c r="A5" s="145" t="s">
        <v>3</v>
      </c>
      <c r="B5" s="4" t="s">
        <v>4</v>
      </c>
      <c r="C5" s="5">
        <v>651240</v>
      </c>
      <c r="D5" s="98">
        <v>480</v>
      </c>
      <c r="E5" s="99">
        <v>310560</v>
      </c>
      <c r="F5" s="40"/>
      <c r="G5" s="100"/>
      <c r="H5" s="33"/>
      <c r="J5"/>
    </row>
    <row r="6" spans="1:10" ht="16.5">
      <c r="A6" s="145"/>
      <c r="B6" s="4" t="s">
        <v>5</v>
      </c>
      <c r="C6" s="6">
        <v>1677</v>
      </c>
      <c r="D6" s="98"/>
      <c r="E6" s="99">
        <v>747</v>
      </c>
      <c r="F6" s="40"/>
      <c r="G6" s="100"/>
      <c r="H6" s="33"/>
      <c r="J6"/>
    </row>
    <row r="7" spans="1:10" ht="16.5">
      <c r="A7" s="145"/>
      <c r="B7" s="4" t="s">
        <v>35</v>
      </c>
      <c r="C7" s="7">
        <v>134205</v>
      </c>
      <c r="D7" s="98"/>
      <c r="E7" s="99">
        <v>154203</v>
      </c>
      <c r="F7" s="40"/>
      <c r="G7" s="100"/>
      <c r="H7" s="33"/>
      <c r="J7"/>
    </row>
    <row r="8" spans="1:10" ht="16.5">
      <c r="A8" s="146" t="s">
        <v>6</v>
      </c>
      <c r="B8" s="147"/>
      <c r="C8" s="34">
        <f>SUM(C5:C7)</f>
        <v>787122</v>
      </c>
      <c r="D8" s="101">
        <f>SUM(D5:D7)</f>
        <v>480</v>
      </c>
      <c r="E8" s="99">
        <f>SUM(E5:E7)</f>
        <v>465510</v>
      </c>
      <c r="F8" s="99"/>
      <c r="G8" s="102"/>
      <c r="H8" s="35"/>
      <c r="J8"/>
    </row>
    <row r="9" spans="1:10" ht="16.5">
      <c r="A9" s="149" t="s">
        <v>7</v>
      </c>
      <c r="B9" s="12" t="s">
        <v>8</v>
      </c>
      <c r="C9" s="15"/>
      <c r="D9" s="15">
        <v>96000</v>
      </c>
      <c r="E9" s="99"/>
      <c r="F9" s="99">
        <v>32000</v>
      </c>
      <c r="G9" s="10"/>
      <c r="H9" s="33"/>
      <c r="J9"/>
    </row>
    <row r="10" spans="1:10" ht="16.5">
      <c r="A10" s="149"/>
      <c r="B10" s="9" t="s">
        <v>9</v>
      </c>
      <c r="C10" s="10"/>
      <c r="D10" s="10">
        <v>25000</v>
      </c>
      <c r="E10" s="99"/>
      <c r="F10" s="99">
        <v>3600</v>
      </c>
      <c r="G10" s="10"/>
      <c r="H10" s="33"/>
      <c r="J10"/>
    </row>
    <row r="11" spans="1:10" ht="16.5">
      <c r="A11" s="146" t="s">
        <v>10</v>
      </c>
      <c r="B11" s="147"/>
      <c r="C11" s="11"/>
      <c r="D11" s="11">
        <f>SUM(D9:D10)</f>
        <v>121000</v>
      </c>
      <c r="E11" s="99"/>
      <c r="F11" s="99">
        <f>SUM(F9:F10)</f>
        <v>35600</v>
      </c>
      <c r="G11" s="103">
        <v>140000</v>
      </c>
      <c r="H11" s="35">
        <f>F11/G11</f>
        <v>0.2542857142857143</v>
      </c>
      <c r="J11"/>
    </row>
    <row r="12" spans="1:10" ht="16.5">
      <c r="A12" s="149" t="s">
        <v>36</v>
      </c>
      <c r="B12" s="12" t="s">
        <v>37</v>
      </c>
      <c r="C12" s="10">
        <v>200</v>
      </c>
      <c r="D12" s="6">
        <v>28320</v>
      </c>
      <c r="E12" s="99"/>
      <c r="F12" s="99"/>
      <c r="G12" s="10"/>
      <c r="H12" s="33"/>
      <c r="J12"/>
    </row>
    <row r="13" spans="1:10" ht="16.5">
      <c r="A13" s="149"/>
      <c r="B13" s="12" t="s">
        <v>38</v>
      </c>
      <c r="C13" s="10"/>
      <c r="D13" s="6">
        <v>5700</v>
      </c>
      <c r="E13" s="99"/>
      <c r="F13" s="99"/>
      <c r="G13" s="10"/>
      <c r="H13" s="33"/>
      <c r="J13"/>
    </row>
    <row r="14" spans="1:10" ht="16.5">
      <c r="A14" s="149"/>
      <c r="B14" s="12" t="s">
        <v>39</v>
      </c>
      <c r="C14" s="10"/>
      <c r="D14" s="10">
        <v>80305</v>
      </c>
      <c r="E14" s="99"/>
      <c r="F14" s="99"/>
      <c r="G14" s="10"/>
      <c r="H14" s="33"/>
      <c r="J14"/>
    </row>
    <row r="15" spans="1:10" ht="16.5">
      <c r="A15" s="149"/>
      <c r="B15" s="12" t="s">
        <v>40</v>
      </c>
      <c r="C15" s="13">
        <v>800</v>
      </c>
      <c r="D15" s="13">
        <v>108193</v>
      </c>
      <c r="E15" s="99"/>
      <c r="F15" s="99"/>
      <c r="G15" s="13"/>
      <c r="H15" s="36"/>
      <c r="J15"/>
    </row>
    <row r="16" spans="1:10" ht="16.5">
      <c r="A16" s="146" t="s">
        <v>11</v>
      </c>
      <c r="B16" s="147"/>
      <c r="C16" s="14">
        <f>SUM(C12:C15)</f>
        <v>1000</v>
      </c>
      <c r="D16" s="14">
        <f>SUM(D12:D15)</f>
        <v>222518</v>
      </c>
      <c r="E16" s="99"/>
      <c r="F16" s="99"/>
      <c r="G16" s="104">
        <v>200000</v>
      </c>
      <c r="H16" s="35">
        <f>F16/G16</f>
        <v>0</v>
      </c>
      <c r="J16"/>
    </row>
    <row r="17" spans="1:10" ht="16.5">
      <c r="A17" s="149" t="s">
        <v>41</v>
      </c>
      <c r="B17" s="9" t="s">
        <v>12</v>
      </c>
      <c r="C17" s="15"/>
      <c r="D17" s="15">
        <f>33725-15430</f>
        <v>18295</v>
      </c>
      <c r="E17" s="40"/>
      <c r="F17" s="99"/>
      <c r="G17" s="105"/>
      <c r="H17" s="37"/>
      <c r="J17"/>
    </row>
    <row r="18" spans="1:10" ht="16.5">
      <c r="A18" s="149"/>
      <c r="B18" s="9" t="s">
        <v>13</v>
      </c>
      <c r="C18" s="16"/>
      <c r="D18" s="16">
        <v>61078</v>
      </c>
      <c r="E18" s="40"/>
      <c r="F18" s="99"/>
      <c r="G18" s="106"/>
      <c r="H18" s="33"/>
      <c r="J18"/>
    </row>
    <row r="19" spans="1:10" ht="16.5">
      <c r="A19" s="149"/>
      <c r="B19" s="9" t="s">
        <v>42</v>
      </c>
      <c r="C19" s="10"/>
      <c r="D19" s="10">
        <v>2390</v>
      </c>
      <c r="E19" s="40"/>
      <c r="F19" s="99"/>
      <c r="G19" s="106"/>
      <c r="H19" s="33"/>
      <c r="J19"/>
    </row>
    <row r="20" spans="1:10" ht="16.5">
      <c r="A20" s="149"/>
      <c r="B20" s="9" t="s">
        <v>43</v>
      </c>
      <c r="C20" s="10">
        <v>3240</v>
      </c>
      <c r="D20" s="10">
        <f>14100+3240+29000</f>
        <v>46340</v>
      </c>
      <c r="E20" s="40"/>
      <c r="F20" s="99">
        <v>20100</v>
      </c>
      <c r="G20" s="10"/>
      <c r="H20" s="33"/>
      <c r="J20"/>
    </row>
    <row r="21" spans="1:10" ht="16.5">
      <c r="A21" s="146" t="s">
        <v>14</v>
      </c>
      <c r="B21" s="147"/>
      <c r="C21" s="11">
        <f>SUM(C17:C20)</f>
        <v>3240</v>
      </c>
      <c r="D21" s="14">
        <f>SUM(D17:D20)</f>
        <v>128103</v>
      </c>
      <c r="E21" s="40"/>
      <c r="F21" s="99">
        <f>SUM(F17:F20)</f>
        <v>20100</v>
      </c>
      <c r="G21" s="103">
        <v>105000</v>
      </c>
      <c r="H21" s="35">
        <f>F21/G21</f>
        <v>0.19142857142857142</v>
      </c>
      <c r="J21"/>
    </row>
    <row r="22" spans="1:10" ht="16.5">
      <c r="A22" s="149" t="s">
        <v>15</v>
      </c>
      <c r="B22" s="9" t="s">
        <v>44</v>
      </c>
      <c r="C22" s="10"/>
      <c r="D22" s="10"/>
      <c r="E22" s="40"/>
      <c r="F22" s="99"/>
      <c r="G22" s="10"/>
      <c r="H22" s="37"/>
      <c r="J22"/>
    </row>
    <row r="23" spans="1:10" ht="16.5">
      <c r="A23" s="149"/>
      <c r="B23" s="9" t="s">
        <v>16</v>
      </c>
      <c r="C23" s="10">
        <f>17700+7600</f>
        <v>25300</v>
      </c>
      <c r="D23" s="10">
        <v>84900</v>
      </c>
      <c r="E23" s="40"/>
      <c r="F23" s="99">
        <v>36000</v>
      </c>
      <c r="G23" s="10"/>
      <c r="H23" s="33"/>
      <c r="J23"/>
    </row>
    <row r="24" spans="1:10" ht="16.5">
      <c r="A24" s="149"/>
      <c r="B24" s="9" t="s">
        <v>17</v>
      </c>
      <c r="C24" s="10"/>
      <c r="D24" s="10">
        <v>6000</v>
      </c>
      <c r="E24" s="40"/>
      <c r="F24" s="99">
        <v>1800</v>
      </c>
      <c r="G24" s="10"/>
      <c r="H24" s="33"/>
      <c r="J24"/>
    </row>
    <row r="25" spans="1:10" ht="16.5">
      <c r="A25" s="149"/>
      <c r="B25" s="9" t="s">
        <v>18</v>
      </c>
      <c r="C25" s="10"/>
      <c r="D25" s="10"/>
      <c r="E25" s="40"/>
      <c r="F25" s="99"/>
      <c r="G25" s="10"/>
      <c r="H25" s="33"/>
      <c r="J25"/>
    </row>
    <row r="26" spans="1:10" ht="16.5">
      <c r="A26" s="149"/>
      <c r="B26" s="9" t="s">
        <v>45</v>
      </c>
      <c r="C26" s="10"/>
      <c r="D26" s="10"/>
      <c r="E26" s="40"/>
      <c r="F26" s="99"/>
      <c r="G26" s="10"/>
      <c r="H26" s="33"/>
      <c r="J26"/>
    </row>
    <row r="27" spans="1:10" ht="16.5">
      <c r="A27" s="149"/>
      <c r="B27" s="9" t="s">
        <v>19</v>
      </c>
      <c r="C27" s="10"/>
      <c r="D27" s="10"/>
      <c r="E27" s="40"/>
      <c r="F27" s="99"/>
      <c r="G27" s="10"/>
      <c r="H27" s="33"/>
      <c r="J27"/>
    </row>
    <row r="28" spans="1:10" ht="16.5">
      <c r="A28" s="149"/>
      <c r="B28" s="9" t="s">
        <v>46</v>
      </c>
      <c r="C28" s="10">
        <v>300</v>
      </c>
      <c r="D28" s="10">
        <v>7700</v>
      </c>
      <c r="E28" s="40"/>
      <c r="F28" s="99">
        <v>6500</v>
      </c>
      <c r="G28" s="107"/>
      <c r="H28" s="33"/>
      <c r="J28"/>
    </row>
    <row r="29" spans="1:10" ht="16.5">
      <c r="A29" s="149"/>
      <c r="B29" s="9" t="s">
        <v>20</v>
      </c>
      <c r="C29" s="10"/>
      <c r="D29" s="15">
        <f>21000+10000</f>
        <v>31000</v>
      </c>
      <c r="E29" s="40"/>
      <c r="F29" s="99">
        <v>8000</v>
      </c>
      <c r="G29" s="107"/>
      <c r="H29" s="33"/>
      <c r="J29"/>
    </row>
    <row r="30" spans="1:10" ht="16.5">
      <c r="A30" s="146" t="s">
        <v>21</v>
      </c>
      <c r="B30" s="147"/>
      <c r="C30" s="11">
        <f>SUM(C22:C29)</f>
        <v>25600</v>
      </c>
      <c r="D30" s="11">
        <f>SUM(D22:D29)</f>
        <v>129600</v>
      </c>
      <c r="E30" s="40"/>
      <c r="F30" s="99">
        <f>SUM(F22:F29)</f>
        <v>52300</v>
      </c>
      <c r="G30" s="103">
        <v>170000</v>
      </c>
      <c r="H30" s="35">
        <f>F30/G30</f>
        <v>0.3076470588235294</v>
      </c>
      <c r="J30"/>
    </row>
    <row r="31" spans="1:10" ht="16.5">
      <c r="A31" s="149" t="s">
        <v>47</v>
      </c>
      <c r="B31" s="9" t="s">
        <v>22</v>
      </c>
      <c r="C31" s="17"/>
      <c r="D31" s="17">
        <v>27315</v>
      </c>
      <c r="E31" s="40"/>
      <c r="F31" s="99">
        <v>4200</v>
      </c>
      <c r="G31" s="108"/>
      <c r="H31" s="38"/>
      <c r="J31"/>
    </row>
    <row r="32" spans="1:10" ht="16.5">
      <c r="A32" s="149"/>
      <c r="B32" s="9" t="s">
        <v>48</v>
      </c>
      <c r="C32" s="15"/>
      <c r="D32" s="15"/>
      <c r="E32" s="40"/>
      <c r="F32" s="99"/>
      <c r="G32" s="107"/>
      <c r="H32" s="33"/>
      <c r="J32"/>
    </row>
    <row r="33" spans="1:10" ht="16.5">
      <c r="A33" s="149"/>
      <c r="B33" s="9" t="s">
        <v>49</v>
      </c>
      <c r="C33" s="18"/>
      <c r="D33" s="18">
        <v>40880</v>
      </c>
      <c r="E33" s="40"/>
      <c r="F33" s="99">
        <v>39760</v>
      </c>
      <c r="G33" s="107"/>
      <c r="H33" s="33"/>
      <c r="J33"/>
    </row>
    <row r="34" spans="1:10" ht="16.5">
      <c r="A34" s="146" t="s">
        <v>50</v>
      </c>
      <c r="B34" s="147"/>
      <c r="C34" s="19"/>
      <c r="D34" s="19">
        <f>SUM(D31:D33)</f>
        <v>68195</v>
      </c>
      <c r="E34" s="40"/>
      <c r="F34" s="99">
        <f>SUM(F31:F33)</f>
        <v>43960</v>
      </c>
      <c r="G34" s="103">
        <v>80000</v>
      </c>
      <c r="H34" s="35">
        <f>F34/G34</f>
        <v>0.5495</v>
      </c>
      <c r="J34"/>
    </row>
    <row r="35" spans="1:10" ht="16.5">
      <c r="A35" s="149" t="s">
        <v>23</v>
      </c>
      <c r="B35" s="9" t="s">
        <v>51</v>
      </c>
      <c r="C35" s="20"/>
      <c r="D35" s="20">
        <v>2030</v>
      </c>
      <c r="E35" s="40"/>
      <c r="F35" s="99">
        <v>12060</v>
      </c>
      <c r="G35" s="109"/>
      <c r="H35" s="39"/>
      <c r="J35"/>
    </row>
    <row r="36" spans="1:10" ht="16.5">
      <c r="A36" s="149"/>
      <c r="B36" s="9" t="s">
        <v>52</v>
      </c>
      <c r="C36" s="21"/>
      <c r="D36" s="21">
        <v>830</v>
      </c>
      <c r="E36" s="40"/>
      <c r="F36" s="99"/>
      <c r="G36" s="10"/>
      <c r="H36" s="33"/>
      <c r="J36"/>
    </row>
    <row r="37" spans="1:10" ht="16.5">
      <c r="A37" s="149"/>
      <c r="B37" s="9" t="s">
        <v>142</v>
      </c>
      <c r="C37" s="15"/>
      <c r="D37" s="15">
        <v>40925</v>
      </c>
      <c r="E37" s="40"/>
      <c r="F37" s="99">
        <v>18085</v>
      </c>
      <c r="G37" s="10"/>
      <c r="H37" s="33"/>
      <c r="J37"/>
    </row>
    <row r="38" spans="1:10" ht="16.5">
      <c r="A38" s="149"/>
      <c r="B38" s="9" t="s">
        <v>24</v>
      </c>
      <c r="C38" s="15"/>
      <c r="D38" s="15">
        <f>13000-830</f>
        <v>12170</v>
      </c>
      <c r="E38" s="40"/>
      <c r="F38" s="99">
        <v>7320</v>
      </c>
      <c r="G38" s="10"/>
      <c r="H38" s="33"/>
      <c r="J38"/>
    </row>
    <row r="39" spans="1:10" ht="16.5">
      <c r="A39" s="146" t="s">
        <v>25</v>
      </c>
      <c r="B39" s="147"/>
      <c r="C39" s="11"/>
      <c r="D39" s="11">
        <f>SUM(D35:D38)</f>
        <v>55955</v>
      </c>
      <c r="E39" s="40"/>
      <c r="F39" s="99">
        <f>SUM(F35:F38)</f>
        <v>37465</v>
      </c>
      <c r="G39" s="103">
        <v>60000</v>
      </c>
      <c r="H39" s="35">
        <f>F39/G39</f>
        <v>0.6244166666666666</v>
      </c>
      <c r="J39"/>
    </row>
    <row r="40" spans="1:10" ht="16.5">
      <c r="A40" s="8" t="s">
        <v>53</v>
      </c>
      <c r="B40" s="40"/>
      <c r="C40" s="22">
        <v>2780</v>
      </c>
      <c r="D40" s="22">
        <v>18880</v>
      </c>
      <c r="E40" s="40"/>
      <c r="F40" s="99"/>
      <c r="G40" s="22"/>
      <c r="H40" s="33"/>
      <c r="J40"/>
    </row>
    <row r="41" spans="1:10" ht="16.5">
      <c r="A41" s="146" t="s">
        <v>26</v>
      </c>
      <c r="B41" s="147"/>
      <c r="C41" s="11">
        <f>SUM(C40)</f>
        <v>2780</v>
      </c>
      <c r="D41" s="11">
        <f>SUM(D40)</f>
        <v>18880</v>
      </c>
      <c r="E41" s="40"/>
      <c r="F41" s="99"/>
      <c r="G41" s="103">
        <v>30000</v>
      </c>
      <c r="H41" s="35">
        <f>F41/G41</f>
        <v>0</v>
      </c>
      <c r="J41"/>
    </row>
    <row r="42" spans="1:10" ht="16.5">
      <c r="A42" s="149" t="s">
        <v>54</v>
      </c>
      <c r="B42" s="9" t="s">
        <v>55</v>
      </c>
      <c r="C42" s="24">
        <v>54440</v>
      </c>
      <c r="D42" s="24">
        <v>54440</v>
      </c>
      <c r="E42" s="40"/>
      <c r="F42" s="99"/>
      <c r="G42" s="110" t="s">
        <v>56</v>
      </c>
      <c r="H42" s="41"/>
      <c r="J42"/>
    </row>
    <row r="43" spans="1:10" ht="16.5">
      <c r="A43" s="149"/>
      <c r="B43" s="9" t="s">
        <v>57</v>
      </c>
      <c r="C43" s="23"/>
      <c r="D43" s="23">
        <v>34144</v>
      </c>
      <c r="E43" s="40"/>
      <c r="F43" s="99"/>
      <c r="G43" s="24">
        <v>40000</v>
      </c>
      <c r="H43" s="38"/>
      <c r="J43"/>
    </row>
    <row r="44" spans="1:10" ht="16.5">
      <c r="A44" s="149"/>
      <c r="B44" s="9" t="s">
        <v>58</v>
      </c>
      <c r="C44" s="24"/>
      <c r="D44" s="24"/>
      <c r="E44" s="40"/>
      <c r="F44" s="99"/>
      <c r="G44" s="24">
        <v>45000</v>
      </c>
      <c r="H44" s="41"/>
      <c r="J44"/>
    </row>
    <row r="45" spans="1:10" ht="16.5">
      <c r="A45" s="149"/>
      <c r="B45" s="9" t="s">
        <v>59</v>
      </c>
      <c r="C45" s="24">
        <f>64941-2000</f>
        <v>62941</v>
      </c>
      <c r="D45" s="24"/>
      <c r="E45" s="40"/>
      <c r="F45" s="99"/>
      <c r="G45" s="111">
        <v>70000</v>
      </c>
      <c r="H45" s="38"/>
      <c r="J45"/>
    </row>
    <row r="46" spans="1:10" ht="16.5">
      <c r="A46" s="149"/>
      <c r="B46" s="9" t="s">
        <v>60</v>
      </c>
      <c r="C46" s="24">
        <v>2000</v>
      </c>
      <c r="D46" s="24"/>
      <c r="E46" s="40"/>
      <c r="F46" s="99"/>
      <c r="G46" s="111">
        <v>0</v>
      </c>
      <c r="H46" s="38"/>
      <c r="J46"/>
    </row>
    <row r="47" spans="1:10" ht="16.5">
      <c r="A47" s="149"/>
      <c r="B47" s="9" t="s">
        <v>61</v>
      </c>
      <c r="C47" s="24"/>
      <c r="D47" s="24">
        <v>32530</v>
      </c>
      <c r="E47" s="40"/>
      <c r="F47" s="99"/>
      <c r="G47" s="111">
        <v>0</v>
      </c>
      <c r="H47" s="38"/>
      <c r="J47"/>
    </row>
    <row r="48" spans="1:10" ht="16.5">
      <c r="A48" s="149"/>
      <c r="B48" s="9" t="s">
        <v>62</v>
      </c>
      <c r="C48" s="42"/>
      <c r="D48" s="24">
        <v>11000</v>
      </c>
      <c r="E48" s="40"/>
      <c r="F48" s="99"/>
      <c r="G48" s="24">
        <v>15000</v>
      </c>
      <c r="H48" s="38"/>
      <c r="J48"/>
    </row>
    <row r="49" spans="1:10" ht="16.5">
      <c r="A49" s="155" t="s">
        <v>27</v>
      </c>
      <c r="B49" s="156"/>
      <c r="C49" s="116">
        <f>SUM(C42:C48)</f>
        <v>119381</v>
      </c>
      <c r="D49" s="117">
        <f>SUM(D42:D48)</f>
        <v>132114</v>
      </c>
      <c r="E49" s="118"/>
      <c r="F49" s="119"/>
      <c r="G49" s="120">
        <v>200000</v>
      </c>
      <c r="H49" s="121">
        <f>F49/G49</f>
        <v>0</v>
      </c>
      <c r="J49"/>
    </row>
    <row r="50" spans="1:10" ht="16.5">
      <c r="A50" s="150" t="s">
        <v>63</v>
      </c>
      <c r="B50" s="151" t="s">
        <v>64</v>
      </c>
      <c r="C50" s="24"/>
      <c r="D50" s="24">
        <v>15430</v>
      </c>
      <c r="E50" s="99"/>
      <c r="F50" s="112"/>
      <c r="G50" s="113"/>
      <c r="H50" s="38"/>
      <c r="J50"/>
    </row>
    <row r="51" spans="1:10" ht="16.5">
      <c r="A51" s="150"/>
      <c r="B51" s="151"/>
      <c r="C51" s="24"/>
      <c r="D51" s="24"/>
      <c r="E51" s="99"/>
      <c r="F51" s="112"/>
      <c r="G51" s="24"/>
      <c r="H51" s="43"/>
      <c r="J51"/>
    </row>
    <row r="52" spans="1:10" ht="16.5">
      <c r="A52" s="150"/>
      <c r="B52" s="151"/>
      <c r="C52" s="24"/>
      <c r="D52" s="24"/>
      <c r="E52" s="99"/>
      <c r="F52" s="112"/>
      <c r="G52" s="24"/>
      <c r="H52" s="38"/>
      <c r="J52"/>
    </row>
    <row r="53" spans="1:10" ht="16.5">
      <c r="A53" s="150"/>
      <c r="B53" s="152" t="s">
        <v>65</v>
      </c>
      <c r="C53" s="24"/>
      <c r="D53" s="24"/>
      <c r="E53" s="99"/>
      <c r="F53" s="112"/>
      <c r="G53" s="24"/>
      <c r="H53" s="38"/>
      <c r="J53"/>
    </row>
    <row r="54" spans="1:10" ht="16.5">
      <c r="A54" s="150"/>
      <c r="B54" s="152"/>
      <c r="C54" s="24"/>
      <c r="D54" s="24"/>
      <c r="E54" s="99"/>
      <c r="F54" s="112"/>
      <c r="G54" s="24"/>
      <c r="H54" s="38"/>
      <c r="J54"/>
    </row>
    <row r="55" spans="1:10" ht="16.5">
      <c r="A55" s="153" t="s">
        <v>66</v>
      </c>
      <c r="B55" s="154"/>
      <c r="C55" s="25">
        <f>SUM(C50:C54)</f>
        <v>0</v>
      </c>
      <c r="D55" s="25">
        <f>SUM(D50:D54)</f>
        <v>15430</v>
      </c>
      <c r="E55" s="99"/>
      <c r="F55" s="112"/>
      <c r="G55" s="114">
        <v>30000</v>
      </c>
      <c r="H55" s="35">
        <f>F55/G55</f>
        <v>0</v>
      </c>
      <c r="J55"/>
    </row>
    <row r="56" spans="1:10" ht="16.5">
      <c r="A56" s="166" t="s">
        <v>67</v>
      </c>
      <c r="B56" s="91" t="s">
        <v>28</v>
      </c>
      <c r="C56" s="26">
        <v>126540</v>
      </c>
      <c r="D56" s="26">
        <v>72000</v>
      </c>
      <c r="E56" s="99">
        <v>15200</v>
      </c>
      <c r="F56" s="112">
        <v>16000</v>
      </c>
      <c r="G56" s="115">
        <v>100000</v>
      </c>
      <c r="H56" s="44"/>
      <c r="J56"/>
    </row>
    <row r="57" spans="1:10" ht="16.5">
      <c r="A57" s="166"/>
      <c r="B57" s="91" t="s">
        <v>92</v>
      </c>
      <c r="C57" s="26"/>
      <c r="D57" s="26"/>
      <c r="E57" s="99">
        <v>25400</v>
      </c>
      <c r="F57" s="112"/>
      <c r="G57" s="115"/>
      <c r="H57" s="44"/>
      <c r="J57"/>
    </row>
    <row r="58" spans="1:10" ht="16.5">
      <c r="A58" s="166"/>
      <c r="B58" s="92" t="s">
        <v>68</v>
      </c>
      <c r="C58" s="26"/>
      <c r="D58" s="27">
        <v>30000</v>
      </c>
      <c r="E58" s="99"/>
      <c r="F58" s="112"/>
      <c r="G58" s="115">
        <v>30000</v>
      </c>
      <c r="H58" s="44"/>
      <c r="J58"/>
    </row>
    <row r="59" spans="1:10" ht="16.5">
      <c r="A59" s="166"/>
      <c r="B59" s="91" t="s">
        <v>69</v>
      </c>
      <c r="C59" s="27"/>
      <c r="D59" s="27"/>
      <c r="E59" s="99"/>
      <c r="F59" s="112"/>
      <c r="G59" s="115"/>
      <c r="H59" s="44"/>
      <c r="J59"/>
    </row>
    <row r="60" spans="1:10" ht="16.5">
      <c r="A60" s="153" t="s">
        <v>70</v>
      </c>
      <c r="B60" s="154"/>
      <c r="C60" s="25">
        <f>SUM(C56:C59)</f>
        <v>126540</v>
      </c>
      <c r="D60" s="25">
        <f>SUM(D56:D59)</f>
        <v>102000</v>
      </c>
      <c r="E60" s="99">
        <f>SUM(E56:E59)</f>
        <v>40600</v>
      </c>
      <c r="F60" s="112">
        <f>SUM(F56:F59)</f>
        <v>16000</v>
      </c>
      <c r="G60" s="114">
        <v>130000.01</v>
      </c>
      <c r="H60" s="35">
        <f>F60/G60</f>
        <v>0.1230769136094682</v>
      </c>
      <c r="J60"/>
    </row>
    <row r="61" spans="1:10" ht="16.5">
      <c r="A61" s="153" t="s">
        <v>71</v>
      </c>
      <c r="B61" s="154"/>
      <c r="C61" s="25">
        <f>C8+C11+C16+C21+C30+C34+C39+C41+C49+C55+C60</f>
        <v>1065663</v>
      </c>
      <c r="D61" s="25">
        <f>D8+D11+D16+D21+D30+D34+D39+D41+D49+D55+D60</f>
        <v>994275</v>
      </c>
      <c r="E61" s="25">
        <f>E8+E11+E16+E21+E30+E34+E39+E41+E49+E55+E60</f>
        <v>506110</v>
      </c>
      <c r="F61" s="89">
        <f>F8+F11+F16+F21+F30+F34+F39+F41+F49+F55+F60</f>
        <v>205425</v>
      </c>
      <c r="G61" s="114">
        <f>G11+G16+G21+G30+G34+G39+G41+G49+G55+G60</f>
        <v>1145000.01</v>
      </c>
      <c r="H61" s="35">
        <f>F61/G61</f>
        <v>0.17941047878244124</v>
      </c>
      <c r="J61"/>
    </row>
    <row r="62" spans="1:10" ht="17.25" thickBot="1">
      <c r="A62" s="167" t="s">
        <v>72</v>
      </c>
      <c r="B62" s="168"/>
      <c r="C62" s="169">
        <f>C61-D61</f>
        <v>71388</v>
      </c>
      <c r="D62" s="170"/>
      <c r="E62" s="169">
        <f>E61-F61</f>
        <v>300685</v>
      </c>
      <c r="F62" s="170"/>
      <c r="G62" s="94"/>
      <c r="H62" s="45"/>
      <c r="J62"/>
    </row>
    <row r="63" spans="1:10" s="52" customFormat="1" ht="9.75" customHeight="1">
      <c r="A63" s="46"/>
      <c r="B63" s="46"/>
      <c r="C63" s="47"/>
      <c r="D63" s="47"/>
      <c r="E63" s="47"/>
      <c r="F63" s="47"/>
      <c r="G63" s="48"/>
      <c r="H63" s="49"/>
      <c r="I63" s="50"/>
      <c r="J63" s="51"/>
    </row>
    <row r="64" spans="1:9" ht="27" thickBot="1">
      <c r="A64" s="53"/>
      <c r="B64" s="54" t="s">
        <v>141</v>
      </c>
      <c r="C64" s="55"/>
      <c r="D64" s="55"/>
      <c r="E64" s="55"/>
      <c r="F64" s="55"/>
      <c r="G64" s="56" t="s">
        <v>73</v>
      </c>
      <c r="H64" s="57" t="s">
        <v>144</v>
      </c>
      <c r="I64" s="55"/>
    </row>
    <row r="65" spans="1:9" ht="16.5">
      <c r="A65" s="171" t="s">
        <v>74</v>
      </c>
      <c r="B65" s="172"/>
      <c r="C65" s="59" t="s">
        <v>75</v>
      </c>
      <c r="D65" s="3" t="s">
        <v>3</v>
      </c>
      <c r="E65" s="3" t="s">
        <v>76</v>
      </c>
      <c r="F65" s="3" t="s">
        <v>77</v>
      </c>
      <c r="G65" s="60" t="s">
        <v>78</v>
      </c>
      <c r="H65" s="61" t="s">
        <v>79</v>
      </c>
      <c r="I65" s="62"/>
    </row>
    <row r="66" spans="1:9" ht="16.5">
      <c r="A66" s="173" t="s">
        <v>80</v>
      </c>
      <c r="B66" s="174"/>
      <c r="C66" s="63">
        <v>704832</v>
      </c>
      <c r="D66" s="63">
        <v>465510</v>
      </c>
      <c r="E66" s="63">
        <v>189425</v>
      </c>
      <c r="F66" s="63">
        <f>C66+D66-E66</f>
        <v>980917</v>
      </c>
      <c r="G66" s="64" t="s">
        <v>81</v>
      </c>
      <c r="H66" s="65">
        <v>0</v>
      </c>
      <c r="I66" s="62"/>
    </row>
    <row r="67" spans="1:9" ht="16.5">
      <c r="A67" s="159" t="s">
        <v>82</v>
      </c>
      <c r="B67" s="160"/>
      <c r="C67" s="63">
        <v>169262</v>
      </c>
      <c r="D67" s="66">
        <f>E56</f>
        <v>15200</v>
      </c>
      <c r="E67" s="67">
        <v>16000</v>
      </c>
      <c r="F67" s="63">
        <f>C67+D67-E67</f>
        <v>168462</v>
      </c>
      <c r="G67" s="68" t="s">
        <v>83</v>
      </c>
      <c r="H67" s="69">
        <v>0</v>
      </c>
      <c r="I67" s="62"/>
    </row>
    <row r="68" spans="1:9" ht="16.5">
      <c r="A68" s="173" t="s">
        <v>143</v>
      </c>
      <c r="B68" s="174"/>
      <c r="C68" s="63"/>
      <c r="D68" s="66">
        <f>E57</f>
        <v>25400</v>
      </c>
      <c r="E68" s="67"/>
      <c r="F68" s="63">
        <f>C68+D68-E68</f>
        <v>25400</v>
      </c>
      <c r="G68" s="68"/>
      <c r="H68" s="69"/>
      <c r="I68" s="62"/>
    </row>
    <row r="69" spans="1:9" ht="16.5">
      <c r="A69" s="159" t="s">
        <v>84</v>
      </c>
      <c r="B69" s="160"/>
      <c r="C69" s="70">
        <v>106261</v>
      </c>
      <c r="D69" s="63"/>
      <c r="E69" s="63"/>
      <c r="F69" s="63">
        <f>C69+D69-E69</f>
        <v>106261</v>
      </c>
      <c r="G69" s="71"/>
      <c r="H69" s="72"/>
      <c r="I69" s="73"/>
    </row>
    <row r="70" spans="1:9" ht="16.5">
      <c r="A70" s="159" t="s">
        <v>85</v>
      </c>
      <c r="B70" s="160"/>
      <c r="C70" s="70">
        <v>32411</v>
      </c>
      <c r="D70" s="63"/>
      <c r="E70" s="63"/>
      <c r="F70" s="63">
        <f>C70+D70-E70</f>
        <v>32411</v>
      </c>
      <c r="G70" s="71"/>
      <c r="H70" s="72"/>
      <c r="I70" s="73"/>
    </row>
    <row r="71" spans="1:9" ht="16.5">
      <c r="A71" s="159" t="s">
        <v>86</v>
      </c>
      <c r="B71" s="160"/>
      <c r="C71" s="63"/>
      <c r="D71" s="67"/>
      <c r="E71" s="67"/>
      <c r="F71" s="63"/>
      <c r="G71" s="64" t="s">
        <v>87</v>
      </c>
      <c r="H71" s="69">
        <v>1313451</v>
      </c>
      <c r="I71" s="62"/>
    </row>
    <row r="72" spans="1:9" ht="16.5">
      <c r="A72" s="161" t="s">
        <v>88</v>
      </c>
      <c r="B72" s="162"/>
      <c r="C72" s="88">
        <f>SUM(C66:C71)</f>
        <v>1012766</v>
      </c>
      <c r="D72" s="74">
        <f>SUM(D66:D71)</f>
        <v>506110</v>
      </c>
      <c r="E72" s="74">
        <f>SUM(E66:E71)</f>
        <v>205425</v>
      </c>
      <c r="F72" s="74">
        <f>SUM(F66:F71)</f>
        <v>1313451</v>
      </c>
      <c r="G72" s="75"/>
      <c r="H72" s="76">
        <f>SUM(H66:H71)</f>
        <v>1313451</v>
      </c>
      <c r="I72" s="62"/>
    </row>
    <row r="73" spans="1:10" ht="21" thickBot="1">
      <c r="A73" s="163" t="s">
        <v>89</v>
      </c>
      <c r="B73" s="164"/>
      <c r="C73" s="164"/>
      <c r="D73" s="165">
        <f>C72+D72-E72</f>
        <v>1313451</v>
      </c>
      <c r="E73" s="165"/>
      <c r="F73" s="165"/>
      <c r="G73" s="157">
        <f>H72</f>
        <v>1313451</v>
      </c>
      <c r="H73" s="158"/>
      <c r="I73" s="73"/>
      <c r="J73" s="77"/>
    </row>
    <row r="74" spans="1:7" s="79" customFormat="1" ht="15" customHeight="1">
      <c r="A74" s="28" t="s">
        <v>90</v>
      </c>
      <c r="B74" s="28"/>
      <c r="C74" s="78"/>
      <c r="D74" s="78"/>
      <c r="E74" s="78"/>
      <c r="F74" s="78"/>
      <c r="G74" s="28"/>
    </row>
    <row r="75" spans="1:7" s="79" customFormat="1" ht="15" customHeight="1">
      <c r="A75" s="28"/>
      <c r="B75" s="28"/>
      <c r="C75" s="78"/>
      <c r="D75" s="78"/>
      <c r="E75" s="78"/>
      <c r="F75" s="78"/>
      <c r="G75" s="28"/>
    </row>
    <row r="76" s="80" customFormat="1" ht="16.5">
      <c r="J76" s="81"/>
    </row>
    <row r="77" spans="1:2" ht="16.5">
      <c r="A77" s="82"/>
      <c r="B77" s="83"/>
    </row>
    <row r="78" spans="1:10" s="29" customFormat="1" ht="14.25">
      <c r="A78" s="84"/>
      <c r="J78" s="85"/>
    </row>
  </sheetData>
  <sheetProtection/>
  <mergeCells count="43">
    <mergeCell ref="E62:F62"/>
    <mergeCell ref="A65:B65"/>
    <mergeCell ref="A66:B66"/>
    <mergeCell ref="A67:B67"/>
    <mergeCell ref="A69:B69"/>
    <mergeCell ref="A70:B70"/>
    <mergeCell ref="A68:B68"/>
    <mergeCell ref="G73:H73"/>
    <mergeCell ref="A71:B71"/>
    <mergeCell ref="A72:B72"/>
    <mergeCell ref="A73:C73"/>
    <mergeCell ref="D73:F73"/>
    <mergeCell ref="A56:A59"/>
    <mergeCell ref="A60:B60"/>
    <mergeCell ref="A61:B61"/>
    <mergeCell ref="A62:B62"/>
    <mergeCell ref="C62:D62"/>
    <mergeCell ref="A50:A54"/>
    <mergeCell ref="B50:B52"/>
    <mergeCell ref="B53:B54"/>
    <mergeCell ref="A55:B55"/>
    <mergeCell ref="A41:B41"/>
    <mergeCell ref="A42:A48"/>
    <mergeCell ref="A49:B49"/>
    <mergeCell ref="A22:A29"/>
    <mergeCell ref="A30:B30"/>
    <mergeCell ref="A31:A33"/>
    <mergeCell ref="A34:B34"/>
    <mergeCell ref="A35:A38"/>
    <mergeCell ref="A39:B39"/>
    <mergeCell ref="A9:A10"/>
    <mergeCell ref="A11:B11"/>
    <mergeCell ref="A12:A15"/>
    <mergeCell ref="A16:B16"/>
    <mergeCell ref="A17:A20"/>
    <mergeCell ref="A21:B21"/>
    <mergeCell ref="A1:H1"/>
    <mergeCell ref="A2:H2"/>
    <mergeCell ref="C3:D3"/>
    <mergeCell ref="E3:F3"/>
    <mergeCell ref="A5:A7"/>
    <mergeCell ref="A8:B8"/>
    <mergeCell ref="G3:H3"/>
  </mergeCells>
  <printOptions/>
  <pageMargins left="1.141732283464567" right="0.15748031496062992" top="0" bottom="0" header="0.5118110236220472" footer="0.5118110236220472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12"/>
  <sheetViews>
    <sheetView tabSelected="1" zoomScalePageLayoutView="0" workbookViewId="0" topLeftCell="A100">
      <selection activeCell="E9" sqref="E9"/>
    </sheetView>
  </sheetViews>
  <sheetFormatPr defaultColWidth="9.00390625" defaultRowHeight="16.5"/>
  <cols>
    <col min="1" max="1" width="9.00390625" style="29" customWidth="1"/>
    <col min="2" max="4" width="20.625" style="29" customWidth="1"/>
    <col min="5" max="5" width="24.25390625" style="87" customWidth="1"/>
    <col min="6" max="6" width="12.75390625" style="29" customWidth="1"/>
    <col min="7" max="16384" width="9.00390625" style="29" customWidth="1"/>
  </cols>
  <sheetData>
    <row r="1" spans="2:5" ht="30.75">
      <c r="B1" s="142" t="s">
        <v>0</v>
      </c>
      <c r="C1" s="142"/>
      <c r="D1" s="142"/>
      <c r="E1" s="142"/>
    </row>
    <row r="2" spans="2:5" ht="27">
      <c r="B2" s="175" t="s">
        <v>146</v>
      </c>
      <c r="C2" s="175"/>
      <c r="D2" s="175"/>
      <c r="E2" s="175"/>
    </row>
    <row r="3" spans="2:5" s="86" customFormat="1" ht="20.25">
      <c r="B3" s="131" t="s">
        <v>148</v>
      </c>
      <c r="C3" s="131" t="s">
        <v>96</v>
      </c>
      <c r="D3" s="131" t="s">
        <v>94</v>
      </c>
      <c r="E3" s="132" t="s">
        <v>95</v>
      </c>
    </row>
    <row r="4" spans="2:5" ht="14.25">
      <c r="B4" s="133">
        <v>20622</v>
      </c>
      <c r="C4" s="133" t="s">
        <v>97</v>
      </c>
      <c r="D4" s="133"/>
      <c r="E4" s="134">
        <v>500</v>
      </c>
    </row>
    <row r="5" spans="2:5" ht="14.25">
      <c r="B5" s="133">
        <v>20623</v>
      </c>
      <c r="C5" s="133" t="s">
        <v>98</v>
      </c>
      <c r="D5" s="133"/>
      <c r="E5" s="134">
        <v>500</v>
      </c>
    </row>
    <row r="6" spans="2:5" ht="14.25">
      <c r="B6" s="133">
        <v>20624</v>
      </c>
      <c r="C6" s="133" t="s">
        <v>99</v>
      </c>
      <c r="D6" s="133"/>
      <c r="E6" s="134">
        <v>1000</v>
      </c>
    </row>
    <row r="7" spans="2:5" ht="14.25">
      <c r="B7" s="133">
        <v>20625</v>
      </c>
      <c r="C7" s="133" t="s">
        <v>97</v>
      </c>
      <c r="D7" s="133"/>
      <c r="E7" s="134">
        <v>30000</v>
      </c>
    </row>
    <row r="8" spans="2:5" ht="14.25">
      <c r="B8" s="133">
        <v>20626</v>
      </c>
      <c r="C8" s="133" t="s">
        <v>100</v>
      </c>
      <c r="D8" s="133"/>
      <c r="E8" s="134">
        <v>1000</v>
      </c>
    </row>
    <row r="9" spans="2:5" ht="14.25">
      <c r="B9" s="133">
        <v>20627</v>
      </c>
      <c r="C9" s="133" t="s">
        <v>100</v>
      </c>
      <c r="D9" s="133"/>
      <c r="E9" s="134">
        <v>1000</v>
      </c>
    </row>
    <row r="10" spans="2:5" ht="14.25">
      <c r="B10" s="133">
        <v>20628</v>
      </c>
      <c r="C10" s="133" t="s">
        <v>100</v>
      </c>
      <c r="D10" s="133"/>
      <c r="E10" s="134">
        <v>1000</v>
      </c>
    </row>
    <row r="11" spans="2:5" ht="14.25">
      <c r="B11" s="133">
        <v>20629</v>
      </c>
      <c r="C11" s="133" t="s">
        <v>100</v>
      </c>
      <c r="D11" s="135"/>
      <c r="E11" s="134">
        <v>100</v>
      </c>
    </row>
    <row r="12" spans="2:5" ht="14.25">
      <c r="B12" s="133">
        <v>20630</v>
      </c>
      <c r="C12" s="133" t="s">
        <v>100</v>
      </c>
      <c r="D12" s="133"/>
      <c r="E12" s="134">
        <v>500</v>
      </c>
    </row>
    <row r="13" spans="2:5" ht="14.25">
      <c r="B13" s="133">
        <v>20631</v>
      </c>
      <c r="C13" s="133" t="s">
        <v>100</v>
      </c>
      <c r="D13" s="133"/>
      <c r="E13" s="134">
        <v>500</v>
      </c>
    </row>
    <row r="14" spans="2:5" ht="14.25">
      <c r="B14" s="133">
        <v>20632</v>
      </c>
      <c r="C14" s="133" t="s">
        <v>101</v>
      </c>
      <c r="D14" s="135"/>
      <c r="E14" s="134">
        <v>1000</v>
      </c>
    </row>
    <row r="15" spans="2:5" ht="14.25">
      <c r="B15" s="136" t="s">
        <v>147</v>
      </c>
      <c r="C15" s="176">
        <f>SUM(E4:E14)</f>
        <v>37100</v>
      </c>
      <c r="D15" s="177"/>
      <c r="E15" s="177"/>
    </row>
    <row r="16" spans="2:5" ht="14.25">
      <c r="B16" s="133">
        <v>20633</v>
      </c>
      <c r="C16" s="133" t="s">
        <v>102</v>
      </c>
      <c r="D16" s="133"/>
      <c r="E16" s="134">
        <v>1000</v>
      </c>
    </row>
    <row r="17" spans="2:5" ht="14.25">
      <c r="B17" s="133">
        <v>20634</v>
      </c>
      <c r="C17" s="133" t="s">
        <v>103</v>
      </c>
      <c r="D17" s="133"/>
      <c r="E17" s="134">
        <v>1000</v>
      </c>
    </row>
    <row r="18" spans="2:5" ht="14.25">
      <c r="B18" s="133">
        <v>20635</v>
      </c>
      <c r="C18" s="133" t="s">
        <v>104</v>
      </c>
      <c r="D18" s="133"/>
      <c r="E18" s="134">
        <v>200</v>
      </c>
    </row>
    <row r="19" spans="2:5" ht="14.25">
      <c r="B19" s="133">
        <v>20636</v>
      </c>
      <c r="C19" s="133" t="s">
        <v>105</v>
      </c>
      <c r="D19" s="133"/>
      <c r="E19" s="134">
        <v>1000</v>
      </c>
    </row>
    <row r="20" spans="2:5" ht="14.25">
      <c r="B20" s="133">
        <v>20637</v>
      </c>
      <c r="C20" s="133" t="s">
        <v>106</v>
      </c>
      <c r="D20" s="133"/>
      <c r="E20" s="134">
        <v>5000</v>
      </c>
    </row>
    <row r="21" spans="2:5" ht="14.25">
      <c r="B21" s="133">
        <v>20638</v>
      </c>
      <c r="C21" s="133" t="s">
        <v>107</v>
      </c>
      <c r="D21" s="133"/>
      <c r="E21" s="134">
        <v>2000</v>
      </c>
    </row>
    <row r="22" spans="2:5" ht="14.25">
      <c r="B22" s="133">
        <v>20639</v>
      </c>
      <c r="C22" s="133" t="s">
        <v>108</v>
      </c>
      <c r="D22" s="133"/>
      <c r="E22" s="134">
        <v>1000</v>
      </c>
    </row>
    <row r="23" spans="2:5" ht="14.25">
      <c r="B23" s="133">
        <v>20640</v>
      </c>
      <c r="C23" s="133" t="s">
        <v>104</v>
      </c>
      <c r="D23" s="133"/>
      <c r="E23" s="134">
        <v>1000</v>
      </c>
    </row>
    <row r="24" spans="2:5" ht="14.25">
      <c r="B24" s="133">
        <v>20642</v>
      </c>
      <c r="C24" s="133" t="s">
        <v>109</v>
      </c>
      <c r="D24" s="133"/>
      <c r="E24" s="134">
        <v>2000</v>
      </c>
    </row>
    <row r="25" spans="2:5" ht="14.25">
      <c r="B25" s="133">
        <v>20643</v>
      </c>
      <c r="C25" s="133" t="s">
        <v>110</v>
      </c>
      <c r="D25" s="133"/>
      <c r="E25" s="134">
        <v>10000</v>
      </c>
    </row>
    <row r="26" spans="2:5" ht="14.25">
      <c r="B26" s="136" t="s">
        <v>149</v>
      </c>
      <c r="C26" s="176">
        <f>SUM(E16:E25)</f>
        <v>24200</v>
      </c>
      <c r="D26" s="177"/>
      <c r="E26" s="177"/>
    </row>
    <row r="27" spans="2:5" ht="14.25">
      <c r="B27" s="133">
        <v>20641</v>
      </c>
      <c r="C27" s="133" t="s">
        <v>101</v>
      </c>
      <c r="D27" s="133"/>
      <c r="E27" s="134">
        <v>500</v>
      </c>
    </row>
    <row r="28" spans="2:5" ht="14.25">
      <c r="B28" s="133">
        <v>20644</v>
      </c>
      <c r="C28" s="133" t="s">
        <v>111</v>
      </c>
      <c r="D28" s="133"/>
      <c r="E28" s="134">
        <v>500</v>
      </c>
    </row>
    <row r="29" spans="2:5" ht="14.25">
      <c r="B29" s="133">
        <v>20645</v>
      </c>
      <c r="C29" s="133" t="s">
        <v>112</v>
      </c>
      <c r="D29" s="133"/>
      <c r="E29" s="134">
        <v>1000</v>
      </c>
    </row>
    <row r="30" spans="2:5" ht="14.25">
      <c r="B30" s="133">
        <v>20646</v>
      </c>
      <c r="C30" s="133" t="s">
        <v>112</v>
      </c>
      <c r="D30" s="133"/>
      <c r="E30" s="134">
        <v>100</v>
      </c>
    </row>
    <row r="31" spans="2:5" ht="14.25">
      <c r="B31" s="133">
        <v>20647</v>
      </c>
      <c r="C31" s="133" t="s">
        <v>112</v>
      </c>
      <c r="D31" s="133"/>
      <c r="E31" s="134">
        <v>1000</v>
      </c>
    </row>
    <row r="32" spans="2:5" ht="14.25">
      <c r="B32" s="133">
        <v>20648</v>
      </c>
      <c r="C32" s="133" t="s">
        <v>112</v>
      </c>
      <c r="D32" s="133"/>
      <c r="E32" s="134">
        <v>1000</v>
      </c>
    </row>
    <row r="33" spans="2:5" ht="14.25">
      <c r="B33" s="133">
        <v>20649</v>
      </c>
      <c r="C33" s="133" t="s">
        <v>112</v>
      </c>
      <c r="D33" s="133"/>
      <c r="E33" s="134">
        <v>200</v>
      </c>
    </row>
    <row r="34" spans="2:5" ht="14.25">
      <c r="B34" s="133">
        <v>20650</v>
      </c>
      <c r="C34" s="133" t="s">
        <v>112</v>
      </c>
      <c r="D34" s="133"/>
      <c r="E34" s="134">
        <v>500</v>
      </c>
    </row>
    <row r="35" spans="2:5" ht="14.25">
      <c r="B35" s="133">
        <v>20652</v>
      </c>
      <c r="C35" s="133" t="s">
        <v>112</v>
      </c>
      <c r="D35" s="133"/>
      <c r="E35" s="134">
        <v>1000</v>
      </c>
    </row>
    <row r="36" spans="2:5" ht="14.25">
      <c r="B36" s="133">
        <v>20653</v>
      </c>
      <c r="C36" s="133" t="s">
        <v>113</v>
      </c>
      <c r="D36" s="133"/>
      <c r="E36" s="134">
        <v>10000</v>
      </c>
    </row>
    <row r="37" spans="2:5" ht="14.25">
      <c r="B37" s="133">
        <v>20654</v>
      </c>
      <c r="C37" s="133" t="s">
        <v>112</v>
      </c>
      <c r="D37" s="133"/>
      <c r="E37" s="134">
        <v>200</v>
      </c>
    </row>
    <row r="38" spans="2:5" ht="14.25">
      <c r="B38" s="133">
        <v>20656</v>
      </c>
      <c r="C38" s="133" t="s">
        <v>100</v>
      </c>
      <c r="D38" s="133"/>
      <c r="E38" s="134">
        <v>300</v>
      </c>
    </row>
    <row r="39" spans="2:5" ht="14.25">
      <c r="B39" s="133">
        <v>20657</v>
      </c>
      <c r="C39" s="133" t="s">
        <v>100</v>
      </c>
      <c r="D39" s="133"/>
      <c r="E39" s="134">
        <v>500</v>
      </c>
    </row>
    <row r="40" spans="2:5" ht="14.25">
      <c r="B40" s="133">
        <v>20658</v>
      </c>
      <c r="C40" s="137"/>
      <c r="D40" s="133"/>
      <c r="E40" s="134">
        <v>3200</v>
      </c>
    </row>
    <row r="41" spans="2:5" ht="14.25">
      <c r="B41" s="133">
        <v>20659</v>
      </c>
      <c r="C41" s="133" t="s">
        <v>105</v>
      </c>
      <c r="D41" s="133"/>
      <c r="E41" s="134">
        <v>20000</v>
      </c>
    </row>
    <row r="42" spans="2:5" ht="14.25">
      <c r="B42" s="133">
        <v>20660</v>
      </c>
      <c r="C42" s="133"/>
      <c r="D42" s="133"/>
      <c r="E42" s="134">
        <v>400</v>
      </c>
    </row>
    <row r="43" spans="2:5" ht="14.25">
      <c r="B43" s="133">
        <v>20661</v>
      </c>
      <c r="C43" s="133" t="s">
        <v>100</v>
      </c>
      <c r="D43" s="133"/>
      <c r="E43" s="134">
        <v>500</v>
      </c>
    </row>
    <row r="44" spans="2:5" ht="14.25">
      <c r="B44" s="133">
        <v>20663</v>
      </c>
      <c r="C44" s="133" t="s">
        <v>112</v>
      </c>
      <c r="D44" s="133"/>
      <c r="E44" s="134">
        <v>500</v>
      </c>
    </row>
    <row r="45" spans="2:5" ht="14.25">
      <c r="B45" s="133">
        <v>20664</v>
      </c>
      <c r="C45" s="133" t="s">
        <v>145</v>
      </c>
      <c r="D45" s="133"/>
      <c r="E45" s="134">
        <v>2000</v>
      </c>
    </row>
    <row r="46" spans="2:5" ht="14.25">
      <c r="B46" s="136" t="s">
        <v>150</v>
      </c>
      <c r="C46" s="176">
        <f>SUM(E27:E45)</f>
        <v>43400</v>
      </c>
      <c r="D46" s="177"/>
      <c r="E46" s="177"/>
    </row>
    <row r="47" spans="2:5" ht="14.25">
      <c r="B47" s="133">
        <v>20665</v>
      </c>
      <c r="C47" s="133" t="s">
        <v>104</v>
      </c>
      <c r="D47" s="133"/>
      <c r="E47" s="134">
        <v>200</v>
      </c>
    </row>
    <row r="48" spans="2:5" ht="14.25">
      <c r="B48" s="133">
        <v>20666</v>
      </c>
      <c r="C48" s="133" t="s">
        <v>114</v>
      </c>
      <c r="D48" s="133"/>
      <c r="E48" s="134">
        <v>500</v>
      </c>
    </row>
    <row r="49" spans="2:5" ht="14.25">
      <c r="B49" s="133">
        <v>20667</v>
      </c>
      <c r="C49" s="133" t="s">
        <v>115</v>
      </c>
      <c r="D49" s="133"/>
      <c r="E49" s="134">
        <v>500</v>
      </c>
    </row>
    <row r="50" spans="2:5" ht="14.25">
      <c r="B50" s="133">
        <v>20668</v>
      </c>
      <c r="C50" s="133" t="s">
        <v>116</v>
      </c>
      <c r="D50" s="133"/>
      <c r="E50" s="134">
        <v>2000</v>
      </c>
    </row>
    <row r="51" spans="2:5" ht="14.25">
      <c r="B51" s="133">
        <v>20669</v>
      </c>
      <c r="C51" s="133" t="s">
        <v>110</v>
      </c>
      <c r="D51" s="133"/>
      <c r="E51" s="134">
        <v>1000</v>
      </c>
    </row>
    <row r="52" spans="2:5" ht="14.25">
      <c r="B52" s="133">
        <v>20670</v>
      </c>
      <c r="C52" s="133" t="s">
        <v>117</v>
      </c>
      <c r="D52" s="133"/>
      <c r="E52" s="134">
        <v>1000</v>
      </c>
    </row>
    <row r="53" spans="2:5" ht="14.25">
      <c r="B53" s="133">
        <v>20671</v>
      </c>
      <c r="C53" s="133" t="s">
        <v>118</v>
      </c>
      <c r="D53" s="133"/>
      <c r="E53" s="134">
        <v>1000</v>
      </c>
    </row>
    <row r="54" spans="2:5" ht="14.25">
      <c r="B54" s="133">
        <v>20672</v>
      </c>
      <c r="C54" s="133" t="s">
        <v>119</v>
      </c>
      <c r="D54" s="133"/>
      <c r="E54" s="134">
        <v>2000</v>
      </c>
    </row>
    <row r="55" spans="2:5" ht="14.25">
      <c r="B55" s="133">
        <v>20673</v>
      </c>
      <c r="C55" s="133" t="s">
        <v>120</v>
      </c>
      <c r="D55" s="133"/>
      <c r="E55" s="134">
        <v>2000</v>
      </c>
    </row>
    <row r="56" spans="2:5" ht="14.25">
      <c r="B56" s="133">
        <v>20674</v>
      </c>
      <c r="C56" s="133" t="s">
        <v>120</v>
      </c>
      <c r="D56" s="133"/>
      <c r="E56" s="134">
        <v>500</v>
      </c>
    </row>
    <row r="57" spans="2:5" ht="14.25">
      <c r="B57" s="133">
        <v>20675</v>
      </c>
      <c r="C57" s="133" t="s">
        <v>120</v>
      </c>
      <c r="D57" s="133"/>
      <c r="E57" s="134">
        <v>200</v>
      </c>
    </row>
    <row r="58" spans="2:5" ht="14.25">
      <c r="B58" s="133">
        <v>20676</v>
      </c>
      <c r="C58" s="133" t="s">
        <v>120</v>
      </c>
      <c r="D58" s="133"/>
      <c r="E58" s="134">
        <v>3000</v>
      </c>
    </row>
    <row r="59" spans="2:5" ht="14.25">
      <c r="B59" s="133">
        <v>20677</v>
      </c>
      <c r="C59" s="133" t="s">
        <v>120</v>
      </c>
      <c r="D59" s="133"/>
      <c r="E59" s="134">
        <v>1000</v>
      </c>
    </row>
    <row r="60" spans="2:5" ht="14.25">
      <c r="B60" s="133">
        <v>20678</v>
      </c>
      <c r="C60" s="133" t="s">
        <v>120</v>
      </c>
      <c r="D60" s="133"/>
      <c r="E60" s="134">
        <v>2000</v>
      </c>
    </row>
    <row r="61" spans="2:5" ht="14.25">
      <c r="B61" s="133">
        <v>20679</v>
      </c>
      <c r="C61" s="133" t="s">
        <v>120</v>
      </c>
      <c r="D61" s="133"/>
      <c r="E61" s="134">
        <v>1000</v>
      </c>
    </row>
    <row r="62" spans="2:5" ht="14.25">
      <c r="B62" s="133">
        <v>20680</v>
      </c>
      <c r="C62" s="133" t="s">
        <v>120</v>
      </c>
      <c r="D62" s="133"/>
      <c r="E62" s="134">
        <v>100</v>
      </c>
    </row>
    <row r="63" spans="2:5" ht="14.25">
      <c r="B63" s="133">
        <v>20681</v>
      </c>
      <c r="C63" s="133" t="s">
        <v>120</v>
      </c>
      <c r="D63" s="133"/>
      <c r="E63" s="134">
        <v>500</v>
      </c>
    </row>
    <row r="64" spans="2:5" ht="14.25">
      <c r="B64" s="136" t="s">
        <v>151</v>
      </c>
      <c r="C64" s="176">
        <f>SUM(E47:E63)</f>
        <v>18500</v>
      </c>
      <c r="D64" s="177"/>
      <c r="E64" s="177"/>
    </row>
    <row r="65" spans="2:5" ht="14.25">
      <c r="B65" s="133">
        <v>20682</v>
      </c>
      <c r="C65" s="133"/>
      <c r="D65" s="133"/>
      <c r="E65" s="134">
        <v>12000</v>
      </c>
    </row>
    <row r="66" spans="2:5" ht="14.25">
      <c r="B66" s="133">
        <v>20683</v>
      </c>
      <c r="C66" s="133" t="s">
        <v>121</v>
      </c>
      <c r="D66" s="133"/>
      <c r="E66" s="134">
        <v>500</v>
      </c>
    </row>
    <row r="67" spans="2:5" ht="14.25">
      <c r="B67" s="133">
        <v>20684</v>
      </c>
      <c r="C67" s="133" t="s">
        <v>121</v>
      </c>
      <c r="D67" s="133"/>
      <c r="E67" s="134">
        <v>500</v>
      </c>
    </row>
    <row r="68" spans="2:5" ht="14.25">
      <c r="B68" s="133">
        <v>20685</v>
      </c>
      <c r="C68" s="133" t="s">
        <v>121</v>
      </c>
      <c r="D68" s="133"/>
      <c r="E68" s="134">
        <v>200</v>
      </c>
    </row>
    <row r="69" spans="2:5" ht="14.25">
      <c r="B69" s="133">
        <v>20686</v>
      </c>
      <c r="C69" s="133" t="s">
        <v>122</v>
      </c>
      <c r="D69" s="133"/>
      <c r="E69" s="134">
        <v>1000</v>
      </c>
    </row>
    <row r="70" spans="2:5" ht="14.25">
      <c r="B70" s="133">
        <v>20688</v>
      </c>
      <c r="C70" s="133" t="s">
        <v>122</v>
      </c>
      <c r="D70" s="133"/>
      <c r="E70" s="134">
        <v>1000</v>
      </c>
    </row>
    <row r="71" spans="2:5" ht="14.25">
      <c r="B71" s="133">
        <v>20689</v>
      </c>
      <c r="C71" s="133" t="s">
        <v>123</v>
      </c>
      <c r="D71" s="133"/>
      <c r="E71" s="134">
        <v>1000</v>
      </c>
    </row>
    <row r="72" spans="2:5" ht="14.25">
      <c r="B72" s="133">
        <v>20690</v>
      </c>
      <c r="C72" s="133" t="s">
        <v>124</v>
      </c>
      <c r="D72" s="133"/>
      <c r="E72" s="134">
        <v>2000</v>
      </c>
    </row>
    <row r="73" spans="2:5" ht="14.25">
      <c r="B73" s="133">
        <v>20691</v>
      </c>
      <c r="C73" s="133" t="s">
        <v>124</v>
      </c>
      <c r="D73" s="133"/>
      <c r="E73" s="134">
        <v>1</v>
      </c>
    </row>
    <row r="74" spans="2:5" ht="14.25">
      <c r="B74" s="133">
        <v>20692</v>
      </c>
      <c r="C74" s="133" t="s">
        <v>99</v>
      </c>
      <c r="D74" s="133"/>
      <c r="E74" s="134">
        <v>500</v>
      </c>
    </row>
    <row r="75" spans="2:5" ht="14.25">
      <c r="B75" s="133">
        <v>20693</v>
      </c>
      <c r="C75" s="133" t="s">
        <v>125</v>
      </c>
      <c r="D75" s="133"/>
      <c r="E75" s="134">
        <v>10000</v>
      </c>
    </row>
    <row r="76" spans="2:5" ht="14.25">
      <c r="B76" s="133">
        <v>20694</v>
      </c>
      <c r="C76" s="133" t="s">
        <v>126</v>
      </c>
      <c r="D76" s="133"/>
      <c r="E76" s="134">
        <v>2000</v>
      </c>
    </row>
    <row r="77" spans="2:5" ht="14.25">
      <c r="B77" s="133">
        <v>20696</v>
      </c>
      <c r="C77" s="133" t="s">
        <v>125</v>
      </c>
      <c r="D77" s="133"/>
      <c r="E77" s="134">
        <v>500</v>
      </c>
    </row>
    <row r="78" spans="2:5" ht="14.25">
      <c r="B78" s="133">
        <v>20697</v>
      </c>
      <c r="C78" s="133" t="s">
        <v>127</v>
      </c>
      <c r="D78" s="133"/>
      <c r="E78" s="134">
        <v>15000</v>
      </c>
    </row>
    <row r="79" spans="2:5" ht="14.25">
      <c r="B79" s="133">
        <v>20698</v>
      </c>
      <c r="C79" s="133" t="s">
        <v>120</v>
      </c>
      <c r="D79" s="133"/>
      <c r="E79" s="134">
        <v>500</v>
      </c>
    </row>
    <row r="80" spans="2:5" ht="14.25">
      <c r="B80" s="133">
        <v>20699</v>
      </c>
      <c r="C80" s="133" t="s">
        <v>128</v>
      </c>
      <c r="D80" s="133"/>
      <c r="E80" s="134">
        <v>500</v>
      </c>
    </row>
    <row r="81" spans="2:5" ht="14.25">
      <c r="B81" s="133">
        <v>20700</v>
      </c>
      <c r="C81" s="133" t="s">
        <v>129</v>
      </c>
      <c r="D81" s="133"/>
      <c r="E81" s="134">
        <v>1000</v>
      </c>
    </row>
    <row r="82" spans="2:5" ht="14.25">
      <c r="B82" s="133">
        <v>20701</v>
      </c>
      <c r="C82" s="133" t="s">
        <v>107</v>
      </c>
      <c r="D82" s="133"/>
      <c r="E82" s="134">
        <v>3000</v>
      </c>
    </row>
    <row r="83" spans="2:5" ht="14.25">
      <c r="B83" s="133">
        <v>20702</v>
      </c>
      <c r="C83" s="133" t="s">
        <v>130</v>
      </c>
      <c r="D83" s="133"/>
      <c r="E83" s="134">
        <v>1000</v>
      </c>
    </row>
    <row r="84" spans="2:5" ht="14.25">
      <c r="B84" s="136" t="s">
        <v>152</v>
      </c>
      <c r="C84" s="176">
        <f>SUM(E65:E83)</f>
        <v>52201</v>
      </c>
      <c r="D84" s="177"/>
      <c r="E84" s="177"/>
    </row>
    <row r="85" spans="2:5" ht="14.25">
      <c r="B85" s="133">
        <v>20703</v>
      </c>
      <c r="C85" s="133" t="s">
        <v>124</v>
      </c>
      <c r="D85" s="133"/>
      <c r="E85" s="134">
        <v>100</v>
      </c>
    </row>
    <row r="86" spans="2:5" ht="14.25">
      <c r="B86" s="133">
        <v>20704</v>
      </c>
      <c r="C86" s="133" t="s">
        <v>131</v>
      </c>
      <c r="D86" s="133"/>
      <c r="E86" s="134">
        <v>2</v>
      </c>
    </row>
    <row r="87" spans="2:5" ht="14.25">
      <c r="B87" s="133">
        <v>20705</v>
      </c>
      <c r="C87" s="133" t="s">
        <v>116</v>
      </c>
      <c r="D87" s="133"/>
      <c r="E87" s="134">
        <v>1000</v>
      </c>
    </row>
    <row r="88" spans="2:5" ht="14.25">
      <c r="B88" s="136" t="s">
        <v>153</v>
      </c>
      <c r="C88" s="176">
        <f>SUM(E85:E87)</f>
        <v>1102</v>
      </c>
      <c r="D88" s="177"/>
      <c r="E88" s="177"/>
    </row>
    <row r="89" spans="2:5" ht="14.25">
      <c r="B89" s="133">
        <v>20706</v>
      </c>
      <c r="C89" s="133" t="s">
        <v>132</v>
      </c>
      <c r="D89" s="133"/>
      <c r="E89" s="138">
        <v>1000</v>
      </c>
    </row>
    <row r="90" spans="2:5" ht="14.25">
      <c r="B90" s="133">
        <v>20708</v>
      </c>
      <c r="C90" s="133" t="s">
        <v>132</v>
      </c>
      <c r="D90" s="133"/>
      <c r="E90" s="138">
        <v>1000</v>
      </c>
    </row>
    <row r="91" spans="2:5" ht="14.25">
      <c r="B91" s="133">
        <v>20709</v>
      </c>
      <c r="C91" s="133" t="s">
        <v>132</v>
      </c>
      <c r="D91" s="133"/>
      <c r="E91" s="138">
        <v>100</v>
      </c>
    </row>
    <row r="92" spans="2:5" ht="14.25">
      <c r="B92" s="133">
        <v>20710</v>
      </c>
      <c r="C92" s="133" t="s">
        <v>132</v>
      </c>
      <c r="D92" s="133"/>
      <c r="E92" s="138">
        <v>200</v>
      </c>
    </row>
    <row r="93" spans="2:5" ht="14.25">
      <c r="B93" s="133">
        <v>20712</v>
      </c>
      <c r="C93" s="133" t="s">
        <v>133</v>
      </c>
      <c r="D93" s="133"/>
      <c r="E93" s="138">
        <v>2000</v>
      </c>
    </row>
    <row r="94" spans="2:5" ht="14.25">
      <c r="B94" s="133">
        <v>20714</v>
      </c>
      <c r="C94" s="133" t="s">
        <v>134</v>
      </c>
      <c r="D94" s="133"/>
      <c r="E94" s="138">
        <v>3000</v>
      </c>
    </row>
    <row r="95" spans="2:5" ht="14.25">
      <c r="B95" s="136" t="s">
        <v>154</v>
      </c>
      <c r="C95" s="176">
        <f>SUM(E89:E94)</f>
        <v>7300</v>
      </c>
      <c r="D95" s="177"/>
      <c r="E95" s="177"/>
    </row>
    <row r="96" spans="2:5" ht="14.25">
      <c r="B96" s="139">
        <v>20711</v>
      </c>
      <c r="C96" s="139" t="s">
        <v>135</v>
      </c>
      <c r="D96" s="139"/>
      <c r="E96" s="140">
        <v>5000</v>
      </c>
    </row>
    <row r="97" spans="2:5" ht="14.25">
      <c r="B97" s="136" t="s">
        <v>155</v>
      </c>
      <c r="C97" s="176">
        <f>SUM(E96:E96)</f>
        <v>5000</v>
      </c>
      <c r="D97" s="177"/>
      <c r="E97" s="177"/>
    </row>
    <row r="98" spans="2:5" ht="14.25">
      <c r="B98" s="139">
        <v>20715</v>
      </c>
      <c r="C98" s="139" t="s">
        <v>136</v>
      </c>
      <c r="D98" s="139"/>
      <c r="E98" s="140">
        <v>1000</v>
      </c>
    </row>
    <row r="99" spans="2:5" ht="14.25">
      <c r="B99" s="139">
        <v>20716</v>
      </c>
      <c r="C99" s="139" t="s">
        <v>136</v>
      </c>
      <c r="D99" s="139"/>
      <c r="E99" s="140">
        <v>1000</v>
      </c>
    </row>
    <row r="100" spans="2:5" ht="14.25">
      <c r="B100" s="139">
        <v>20717</v>
      </c>
      <c r="C100" s="139" t="s">
        <v>136</v>
      </c>
      <c r="D100" s="139"/>
      <c r="E100" s="140">
        <v>1000</v>
      </c>
    </row>
    <row r="101" spans="2:5" ht="14.25">
      <c r="B101" s="139">
        <v>20718</v>
      </c>
      <c r="C101" s="139" t="s">
        <v>136</v>
      </c>
      <c r="D101" s="139"/>
      <c r="E101" s="140">
        <v>1000</v>
      </c>
    </row>
    <row r="102" spans="2:5" ht="14.25">
      <c r="B102" s="139">
        <v>20719</v>
      </c>
      <c r="C102" s="139" t="s">
        <v>136</v>
      </c>
      <c r="D102" s="139"/>
      <c r="E102" s="140">
        <v>500</v>
      </c>
    </row>
    <row r="103" spans="2:5" ht="14.25">
      <c r="B103" s="139">
        <v>20720</v>
      </c>
      <c r="C103" s="139" t="s">
        <v>136</v>
      </c>
      <c r="D103" s="139"/>
      <c r="E103" s="140">
        <v>500</v>
      </c>
    </row>
    <row r="104" spans="2:5" ht="14.25">
      <c r="B104" s="139">
        <v>20721</v>
      </c>
      <c r="C104" s="139" t="s">
        <v>137</v>
      </c>
      <c r="D104" s="139"/>
      <c r="E104" s="140">
        <v>1000</v>
      </c>
    </row>
    <row r="105" spans="2:5" ht="14.25">
      <c r="B105" s="136" t="s">
        <v>156</v>
      </c>
      <c r="C105" s="176">
        <f>SUM(E98:E104)</f>
        <v>6000</v>
      </c>
      <c r="D105" s="177"/>
      <c r="E105" s="177"/>
    </row>
    <row r="106" spans="2:5" ht="25.5">
      <c r="B106" s="141" t="s">
        <v>93</v>
      </c>
      <c r="C106" s="178">
        <f>C15+C26+C46+C64+C84+C88+C95+C97+C105</f>
        <v>194803</v>
      </c>
      <c r="D106" s="179"/>
      <c r="E106" s="179"/>
    </row>
    <row r="107" spans="2:5" s="124" customFormat="1" ht="21" thickBot="1">
      <c r="B107" s="122"/>
      <c r="C107" s="123"/>
      <c r="D107" s="123"/>
      <c r="E107" s="123"/>
    </row>
    <row r="108" spans="5:6" s="86" customFormat="1" ht="25.5">
      <c r="E108" s="125">
        <v>154203</v>
      </c>
      <c r="F108" s="126" t="s">
        <v>157</v>
      </c>
    </row>
    <row r="109" spans="5:6" s="86" customFormat="1" ht="25.5">
      <c r="E109" s="127">
        <v>15200</v>
      </c>
      <c r="F109" s="128" t="s">
        <v>91</v>
      </c>
    </row>
    <row r="110" spans="5:6" s="86" customFormat="1" ht="25.5">
      <c r="E110" s="127">
        <v>25400</v>
      </c>
      <c r="F110" s="128" t="s">
        <v>158</v>
      </c>
    </row>
    <row r="111" spans="5:6" s="86" customFormat="1" ht="25.5">
      <c r="E111" s="127">
        <v>0</v>
      </c>
      <c r="F111" s="128" t="s">
        <v>159</v>
      </c>
    </row>
    <row r="112" spans="5:6" s="86" customFormat="1" ht="26.25" thickBot="1">
      <c r="E112" s="129">
        <f>SUM(E108:E111)</f>
        <v>194803</v>
      </c>
      <c r="F112" s="130" t="s">
        <v>160</v>
      </c>
    </row>
  </sheetData>
  <sheetProtection/>
  <mergeCells count="12">
    <mergeCell ref="C97:E97"/>
    <mergeCell ref="C105:E105"/>
    <mergeCell ref="B1:E1"/>
    <mergeCell ref="B2:E2"/>
    <mergeCell ref="C64:E64"/>
    <mergeCell ref="C84:E84"/>
    <mergeCell ref="C88:E88"/>
    <mergeCell ref="C106:E106"/>
    <mergeCell ref="C15:E15"/>
    <mergeCell ref="C46:E46"/>
    <mergeCell ref="C26:E26"/>
    <mergeCell ref="C95:E9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Freesia</dc:creator>
  <cp:keywords/>
  <dc:description/>
  <cp:lastModifiedBy>LANDY</cp:lastModifiedBy>
  <cp:lastPrinted>2016-01-18T11:06:54Z</cp:lastPrinted>
  <dcterms:created xsi:type="dcterms:W3CDTF">2015-11-07T16:27:58Z</dcterms:created>
  <dcterms:modified xsi:type="dcterms:W3CDTF">2016-04-25T10:28:43Z</dcterms:modified>
  <cp:category/>
  <cp:version/>
  <cp:contentType/>
  <cp:contentStatus/>
</cp:coreProperties>
</file>